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2017" sheetId="16" r:id="rId1"/>
  </sheets>
  <calcPr calcId="124519"/>
</workbook>
</file>

<file path=xl/calcChain.xml><?xml version="1.0" encoding="utf-8"?>
<calcChain xmlns="http://schemas.openxmlformats.org/spreadsheetml/2006/main">
  <c r="M41" i="16"/>
  <c r="M36"/>
  <c r="M22"/>
  <c r="M51"/>
  <c r="M50"/>
  <c r="O63"/>
  <c r="O19"/>
  <c r="K51"/>
  <c r="D61"/>
  <c r="E61"/>
  <c r="F61"/>
  <c r="G61"/>
  <c r="H61"/>
  <c r="I61"/>
  <c r="J61"/>
  <c r="K61"/>
  <c r="L61"/>
  <c r="M61"/>
  <c r="N61"/>
  <c r="C61"/>
  <c r="H15"/>
  <c r="H8"/>
  <c r="H7" l="1"/>
  <c r="O61"/>
  <c r="H35"/>
  <c r="I35"/>
  <c r="J35"/>
  <c r="K35"/>
  <c r="L35"/>
  <c r="M35"/>
  <c r="N35"/>
  <c r="E35"/>
  <c r="F35"/>
  <c r="G35"/>
  <c r="O42"/>
  <c r="E70"/>
  <c r="D68"/>
  <c r="E68"/>
  <c r="F68"/>
  <c r="G68"/>
  <c r="H68"/>
  <c r="I68"/>
  <c r="J68"/>
  <c r="K68"/>
  <c r="L68"/>
  <c r="M68"/>
  <c r="N68"/>
  <c r="C68"/>
  <c r="N60"/>
  <c r="M60"/>
  <c r="L60"/>
  <c r="K60"/>
  <c r="J60"/>
  <c r="I60"/>
  <c r="H60"/>
  <c r="G60"/>
  <c r="F60"/>
  <c r="E60"/>
  <c r="D60"/>
  <c r="N15"/>
  <c r="M15"/>
  <c r="L15"/>
  <c r="K15"/>
  <c r="J15"/>
  <c r="I15"/>
  <c r="G15"/>
  <c r="F15"/>
  <c r="E15"/>
  <c r="D15"/>
  <c r="D52"/>
  <c r="E52"/>
  <c r="F52"/>
  <c r="G52"/>
  <c r="H52"/>
  <c r="I52"/>
  <c r="J52"/>
  <c r="K52"/>
  <c r="L52"/>
  <c r="M52"/>
  <c r="N52"/>
  <c r="D49"/>
  <c r="E49"/>
  <c r="F49"/>
  <c r="G49"/>
  <c r="H49"/>
  <c r="I49"/>
  <c r="J49"/>
  <c r="K49"/>
  <c r="L49"/>
  <c r="M49"/>
  <c r="N49"/>
  <c r="C49"/>
  <c r="C52"/>
  <c r="C60"/>
  <c r="E48" l="1"/>
  <c r="N48"/>
  <c r="N54" s="1"/>
  <c r="M48"/>
  <c r="L48"/>
  <c r="L54" s="1"/>
  <c r="K48"/>
  <c r="J48"/>
  <c r="J54" s="1"/>
  <c r="I48"/>
  <c r="H48"/>
  <c r="H54" s="1"/>
  <c r="F48"/>
  <c r="G48"/>
  <c r="G54" s="1"/>
  <c r="C48"/>
  <c r="D48"/>
  <c r="D54" s="1"/>
  <c r="N70"/>
  <c r="M70"/>
  <c r="L70"/>
  <c r="K70"/>
  <c r="J70"/>
  <c r="I70"/>
  <c r="H70"/>
  <c r="G70"/>
  <c r="F70"/>
  <c r="D70"/>
  <c r="C70"/>
  <c r="N69"/>
  <c r="M69"/>
  <c r="L69"/>
  <c r="K69"/>
  <c r="J69"/>
  <c r="I69"/>
  <c r="H69"/>
  <c r="G69"/>
  <c r="F69"/>
  <c r="E69"/>
  <c r="D69"/>
  <c r="C69"/>
  <c r="O65"/>
  <c r="O64"/>
  <c r="O62"/>
  <c r="O60"/>
  <c r="O59"/>
  <c r="O69" s="1"/>
  <c r="O58"/>
  <c r="O53"/>
  <c r="O51"/>
  <c r="O50"/>
  <c r="M54"/>
  <c r="K54"/>
  <c r="I54"/>
  <c r="F54"/>
  <c r="E54"/>
  <c r="O47"/>
  <c r="O41"/>
  <c r="O40"/>
  <c r="O39"/>
  <c r="O38"/>
  <c r="O37"/>
  <c r="O36"/>
  <c r="D35"/>
  <c r="C35"/>
  <c r="O34"/>
  <c r="O33"/>
  <c r="O32"/>
  <c r="O31"/>
  <c r="N30"/>
  <c r="N29" s="1"/>
  <c r="N43" s="1"/>
  <c r="M30"/>
  <c r="M29" s="1"/>
  <c r="M43" s="1"/>
  <c r="L30"/>
  <c r="L29" s="1"/>
  <c r="L43" s="1"/>
  <c r="K30"/>
  <c r="J30"/>
  <c r="J29" s="1"/>
  <c r="J43" s="1"/>
  <c r="I30"/>
  <c r="I29" s="1"/>
  <c r="I43" s="1"/>
  <c r="H30"/>
  <c r="H29" s="1"/>
  <c r="H43" s="1"/>
  <c r="G30"/>
  <c r="F30"/>
  <c r="E30"/>
  <c r="E29" s="1"/>
  <c r="E43" s="1"/>
  <c r="D30"/>
  <c r="C30"/>
  <c r="C29"/>
  <c r="O28"/>
  <c r="O23"/>
  <c r="O22"/>
  <c r="O21"/>
  <c r="O20"/>
  <c r="O18"/>
  <c r="O17"/>
  <c r="O16"/>
  <c r="C15"/>
  <c r="O14"/>
  <c r="O13"/>
  <c r="O12"/>
  <c r="O11"/>
  <c r="O10"/>
  <c r="O9"/>
  <c r="N8"/>
  <c r="N7" s="1"/>
  <c r="M8"/>
  <c r="L8"/>
  <c r="L7" s="1"/>
  <c r="K8"/>
  <c r="K7" s="1"/>
  <c r="J8"/>
  <c r="J7" s="1"/>
  <c r="I8"/>
  <c r="I7" s="1"/>
  <c r="G8"/>
  <c r="F8"/>
  <c r="F7" s="1"/>
  <c r="E8"/>
  <c r="E7" s="1"/>
  <c r="D8"/>
  <c r="D7" s="1"/>
  <c r="C8"/>
  <c r="M7"/>
  <c r="G7"/>
  <c r="O6"/>
  <c r="I71" l="1"/>
  <c r="I67"/>
  <c r="C67"/>
  <c r="M71"/>
  <c r="E67"/>
  <c r="O35"/>
  <c r="O70"/>
  <c r="F29"/>
  <c r="F43" s="1"/>
  <c r="G29"/>
  <c r="G43" s="1"/>
  <c r="K29"/>
  <c r="K43" s="1"/>
  <c r="G71"/>
  <c r="K71"/>
  <c r="K73" s="1"/>
  <c r="E71"/>
  <c r="E73" s="1"/>
  <c r="O68"/>
  <c r="D29"/>
  <c r="D43" s="1"/>
  <c r="O15"/>
  <c r="O49"/>
  <c r="C7"/>
  <c r="C24" s="1"/>
  <c r="O30"/>
  <c r="O8"/>
  <c r="D67"/>
  <c r="F67"/>
  <c r="H67"/>
  <c r="J67"/>
  <c r="L67"/>
  <c r="N67"/>
  <c r="G67"/>
  <c r="I72"/>
  <c r="K67"/>
  <c r="M67"/>
  <c r="M72" s="1"/>
  <c r="I73"/>
  <c r="M73"/>
  <c r="D24"/>
  <c r="F24"/>
  <c r="H24"/>
  <c r="H71"/>
  <c r="J24"/>
  <c r="J71"/>
  <c r="L24"/>
  <c r="L71"/>
  <c r="N24"/>
  <c r="N71"/>
  <c r="E24"/>
  <c r="I24"/>
  <c r="M24"/>
  <c r="C43"/>
  <c r="G24"/>
  <c r="K24"/>
  <c r="E72" l="1"/>
  <c r="D71"/>
  <c r="D72" s="1"/>
  <c r="O67"/>
  <c r="K72"/>
  <c r="G73"/>
  <c r="G72"/>
  <c r="C71"/>
  <c r="C72" s="1"/>
  <c r="F71"/>
  <c r="F73" s="1"/>
  <c r="O29"/>
  <c r="O43" s="1"/>
  <c r="O7"/>
  <c r="N72"/>
  <c r="N73"/>
  <c r="L72"/>
  <c r="L73"/>
  <c r="J72"/>
  <c r="J73"/>
  <c r="H72"/>
  <c r="H73"/>
  <c r="F72"/>
  <c r="D73" l="1"/>
  <c r="O24"/>
  <c r="C54" l="1"/>
  <c r="O54" s="1"/>
  <c r="O48"/>
  <c r="O71" s="1"/>
  <c r="O73" l="1"/>
  <c r="O72"/>
  <c r="O52"/>
  <c r="C73"/>
</calcChain>
</file>

<file path=xl/sharedStrings.xml><?xml version="1.0" encoding="utf-8"?>
<sst xmlns="http://schemas.openxmlformats.org/spreadsheetml/2006/main" count="115" uniqueCount="46">
  <si>
    <t>Население</t>
  </si>
  <si>
    <t>Юр. лица  в т.ч.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</si>
  <si>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</si>
  <si>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</si>
  <si>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</si>
  <si>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</si>
  <si>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</si>
  <si>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</si>
  <si>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</si>
  <si>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</si>
  <si>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</si>
  <si>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</si>
  <si>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</si>
  <si>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</si>
  <si>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Бюдж.учр-ния</t>
  </si>
  <si>
    <t>МБУК "Терская МБ"</t>
  </si>
  <si>
    <t>ФГБУ "Мурм.УГМС"</t>
  </si>
  <si>
    <t>МБУ СДК с.п.Варзуга</t>
  </si>
  <si>
    <t>ФГУП "Почта России"</t>
  </si>
  <si>
    <t>ИТОГО</t>
  </si>
  <si>
    <t>ГОБУЗ "Терская ЦРБ"</t>
  </si>
  <si>
    <t>МБОУ СОШ № 4</t>
  </si>
  <si>
    <t>ИП Двинина В.В.</t>
  </si>
  <si>
    <t>РТРС "Мурм.ОРТПЦ"</t>
  </si>
  <si>
    <t>с.Чаваньга</t>
  </si>
  <si>
    <t>СПК РК "Белом.рыбак"</t>
  </si>
  <si>
    <t>с.Пялица</t>
  </si>
  <si>
    <t>с.Тетрино</t>
  </si>
  <si>
    <t>с.Чапома</t>
  </si>
  <si>
    <t>СПК РК "Чапома"</t>
  </si>
  <si>
    <t>Всего (кВт)</t>
  </si>
  <si>
    <t>Админ.(ул.освещ.)</t>
  </si>
  <si>
    <t>Беломорье +</t>
  </si>
  <si>
    <t>ПАО "Ростелеком"</t>
  </si>
  <si>
    <t>непромышленные,в т.ч.</t>
  </si>
  <si>
    <t>Прочие потребители</t>
  </si>
  <si>
    <t>ПАО "МегаФон"</t>
  </si>
  <si>
    <t>ИТОГО Население (кВт)</t>
  </si>
  <si>
    <t>ИТОГО Юр.лица (кВт)</t>
  </si>
  <si>
    <t>ВСЕГО ПОЛЕЗ.ОТПУСК</t>
  </si>
  <si>
    <t>ЦЕРКВЬ</t>
  </si>
  <si>
    <t>бюджет 46-ЭЭ</t>
  </si>
  <si>
    <t>Фактическое потребление электроэнергии по селам Терского берега за 2017 год.</t>
  </si>
  <si>
    <t>ООО "РСК-Авт.техн"</t>
  </si>
  <si>
    <t>ИП Лаане О.О.</t>
  </si>
  <si>
    <t>ЦЕРКОВЬ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</si>
</sst>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1" fillId="0" borderId="0" xfId="0" applyFont="1"/>
    <xf numFmtId="0" fontId="3" fillId="0" borderId="0" xfId="0" applyFont="1"/>
    <xf numFmtId="0" fontId="3" fillId="0" borderId="6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3" fillId="0" borderId="0" xfId="0" applyFont="1" applyBorder="1"/>
    <xf numFmtId="0" fontId="2" fillId="0" borderId="0" xfId="0" applyFont="1" applyBorder="1"/>
    <xf numFmtId="0" fontId="3" fillId="0" borderId="19" xfId="0" applyFont="1" applyBorder="1"/>
    <xf numFmtId="0" fontId="3" fillId="0" borderId="5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34" xfId="0" applyFont="1" applyBorder="1"/>
    <xf numFmtId="0" fontId="2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4" fillId="0" borderId="21" xfId="0" applyFont="1" applyBorder="1"/>
    <xf numFmtId="0" fontId="4" fillId="0" borderId="35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6" xfId="0" applyFont="1" applyBorder="1"/>
    <xf numFmtId="0" fontId="3" fillId="0" borderId="37" xfId="0" applyFont="1" applyBorder="1"/>
    <xf numFmtId="0" fontId="3" fillId="0" borderId="29" xfId="0" applyFont="1" applyBorder="1"/>
    <xf numFmtId="0" fontId="2" fillId="0" borderId="38" xfId="0" applyFont="1" applyBorder="1"/>
    <xf numFmtId="0" fontId="3" fillId="0" borderId="28" xfId="0" applyFont="1" applyBorder="1"/>
    <xf numFmtId="0" fontId="4" fillId="0" borderId="23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/>
    </xf>
    <xf numFmtId="0" fontId="3" fillId="0" borderId="37" xfId="0" applyFont="1" applyBorder="1" applyAlignment="1">
      <alignment horizontal="center"/>
    </xf>
    <xf numFmtId="0" fontId="2" fillId="0" borderId="38" xfId="0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0" fontId="3" fillId="0" borderId="19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3" fillId="0" borderId="30" xfId="0" applyFont="1" applyBorder="1"/>
    <xf numFmtId="0" fontId="4" fillId="0" borderId="32" xfId="0" applyFont="1" applyBorder="1"/>
    <xf numFmtId="0" fontId="2" fillId="0" borderId="27" xfId="0" applyFont="1" applyBorder="1"/>
    <xf numFmtId="0" fontId="3" fillId="0" borderId="40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/>
    </xf>
    <xf numFmtId="0" fontId="2" fillId="0" borderId="29" xfId="0" applyFont="1" applyBorder="1"/>
    <xf numFmtId="0" fontId="3" fillId="0" borderId="25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2" fillId="0" borderId="30" xfId="0" applyFont="1" applyBorder="1"/>
    <xf numFmtId="0" fontId="2" fillId="0" borderId="9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/>
    </xf>
    <xf numFmtId="0" fontId="2" fillId="0" borderId="35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2" fontId="3" fillId="0" borderId="7" xfId="0" applyNumberFormat="1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/>
    </xf>
    <xf numFmtId="1" fontId="2" fillId="0" borderId="38" xfId="0" applyNumberFormat="1" applyFont="1" applyBorder="1" applyAlignment="1">
      <alignment horizontal="center"/>
    </xf>
    <xf numFmtId="0" fontId="2" fillId="0" borderId="38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5" fillId="0" borderId="40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38" xfId="0" applyFont="1" applyBorder="1"/>
    <xf numFmtId="0" fontId="3" fillId="0" borderId="31" xfId="0" applyFont="1" applyBorder="1"/>
    <xf numFmtId="0" fontId="3" fillId="0" borderId="9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39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O73"/>
  <sheetViews>
    <sheetView tabSelected="1" zoomScale="80" zoomScaleNormal="80" workbookViewId="0">
      <selection activeCell="F83" sqref="F83"/>
    </sheetView>
  </sheetViews>
  <sheetFormatPr defaultRowHeight="15"/>
  <cols>
    <col min="2" max="2" width="34.5703125" bestFit="1" customWidth="1"/>
    <col min="3" max="3" width="10.7109375" bestFit="1" customWidth="1"/>
    <col min="8" max="8" width="10.5703125" bestFit="1" customWidth="1"/>
    <col min="15" max="15" width="12.85546875" bestFit="1" customWidth="1"/>
  </cols>
  <sheetData>
    <row r="1" spans="2:15" ht="18.75">
      <c r="B1" s="89" t="s">
        <v>42</v>
      </c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1"/>
    </row>
    <row r="2" spans="2:15" ht="18.75"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1"/>
    </row>
    <row r="3" spans="2:15" ht="19.5" thickBot="1">
      <c r="B3" s="2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"/>
    </row>
    <row r="4" spans="2:15" ht="18.75">
      <c r="B4" s="20"/>
      <c r="C4" s="87" t="s">
        <v>24</v>
      </c>
      <c r="D4" s="88"/>
      <c r="E4" s="88"/>
      <c r="F4" s="88"/>
      <c r="G4" s="88"/>
      <c r="H4" s="88"/>
      <c r="I4" s="88"/>
      <c r="J4" s="88"/>
      <c r="K4" s="88"/>
      <c r="L4" s="88"/>
      <c r="M4" s="88"/>
      <c r="N4" s="90"/>
      <c r="O4" s="91" t="s">
        <v>30</v>
      </c>
    </row>
    <row r="5" spans="2:15" ht="16.5" thickBot="1">
      <c r="B5" s="35"/>
      <c r="C5" s="6" t="s">
        <v>2</v>
      </c>
      <c r="D5" s="4" t="s">
        <v>3</v>
      </c>
      <c r="E5" s="4" t="s">
        <v>4</v>
      </c>
      <c r="F5" s="4" t="s">
        <v>5</v>
      </c>
      <c r="G5" s="4" t="s">
        <v>6</v>
      </c>
      <c r="H5" s="4" t="s">
        <v>7</v>
      </c>
      <c r="I5" s="4" t="s">
        <v>8</v>
      </c>
      <c r="J5" s="4" t="s">
        <v>9</v>
      </c>
      <c r="K5" s="4" t="s">
        <v>10</v>
      </c>
      <c r="L5" s="4" t="s">
        <v>11</v>
      </c>
      <c r="M5" s="4" t="s">
        <v>12</v>
      </c>
      <c r="N5" s="40" t="s">
        <v>13</v>
      </c>
      <c r="O5" s="92"/>
    </row>
    <row r="6" spans="2:15" ht="19.5" thickBot="1">
      <c r="B6" s="14" t="s">
        <v>0</v>
      </c>
      <c r="C6" s="7">
        <v>8782</v>
      </c>
      <c r="D6" s="3">
        <v>16505</v>
      </c>
      <c r="E6" s="3">
        <v>16085</v>
      </c>
      <c r="F6" s="3">
        <v>16528</v>
      </c>
      <c r="G6" s="3">
        <v>15520</v>
      </c>
      <c r="H6" s="3">
        <v>13568</v>
      </c>
      <c r="I6" s="3">
        <v>16317</v>
      </c>
      <c r="J6" s="3">
        <v>18460</v>
      </c>
      <c r="K6" s="3">
        <v>16650</v>
      </c>
      <c r="L6" s="3">
        <v>16023</v>
      </c>
      <c r="M6" s="3">
        <v>21783</v>
      </c>
      <c r="N6" s="9">
        <v>14960</v>
      </c>
      <c r="O6" s="41">
        <f>SUM(C6:N6)</f>
        <v>191181</v>
      </c>
    </row>
    <row r="7" spans="2:15" ht="18.75">
      <c r="B7" s="36" t="s">
        <v>1</v>
      </c>
      <c r="C7" s="8">
        <f>C8+C15</f>
        <v>3791</v>
      </c>
      <c r="D7" s="5">
        <f t="shared" ref="D7:M7" si="0">D8+D15</f>
        <v>5528</v>
      </c>
      <c r="E7" s="5">
        <f t="shared" si="0"/>
        <v>3970</v>
      </c>
      <c r="F7" s="5">
        <f t="shared" si="0"/>
        <v>3945</v>
      </c>
      <c r="G7" s="5">
        <f t="shared" si="0"/>
        <v>3079</v>
      </c>
      <c r="H7" s="74">
        <f t="shared" si="0"/>
        <v>1400</v>
      </c>
      <c r="I7" s="5">
        <f t="shared" si="0"/>
        <v>9943</v>
      </c>
      <c r="J7" s="5">
        <f t="shared" si="0"/>
        <v>5176</v>
      </c>
      <c r="K7" s="5">
        <f t="shared" si="0"/>
        <v>3083</v>
      </c>
      <c r="L7" s="5">
        <f t="shared" si="0"/>
        <v>4072</v>
      </c>
      <c r="M7" s="5">
        <f t="shared" si="0"/>
        <v>4922</v>
      </c>
      <c r="N7" s="10">
        <f>N8+N15</f>
        <v>4204</v>
      </c>
      <c r="O7" s="42">
        <f t="shared" ref="O7:O23" si="1">SUM(C7:N7)</f>
        <v>53113</v>
      </c>
    </row>
    <row r="8" spans="2:15" ht="19.5" thickBot="1">
      <c r="B8" s="37" t="s">
        <v>14</v>
      </c>
      <c r="C8" s="29">
        <f>SUM(C9:C14)</f>
        <v>2839</v>
      </c>
      <c r="D8" s="30">
        <f t="shared" ref="D8:N8" si="2">SUM(D9:D14)</f>
        <v>2611</v>
      </c>
      <c r="E8" s="30">
        <f t="shared" si="2"/>
        <v>2797</v>
      </c>
      <c r="F8" s="30">
        <f t="shared" si="2"/>
        <v>2456</v>
      </c>
      <c r="G8" s="30">
        <f t="shared" si="2"/>
        <v>1538</v>
      </c>
      <c r="H8" s="30">
        <f>SUM(H9:H14)</f>
        <v>138</v>
      </c>
      <c r="I8" s="30">
        <f t="shared" si="2"/>
        <v>202</v>
      </c>
      <c r="J8" s="30">
        <f t="shared" si="2"/>
        <v>130</v>
      </c>
      <c r="K8" s="30">
        <f t="shared" si="2"/>
        <v>1011</v>
      </c>
      <c r="L8" s="30">
        <f t="shared" si="2"/>
        <v>1797</v>
      </c>
      <c r="M8" s="30">
        <f t="shared" si="2"/>
        <v>2472</v>
      </c>
      <c r="N8" s="31">
        <f t="shared" si="2"/>
        <v>2812</v>
      </c>
      <c r="O8" s="41">
        <f t="shared" si="1"/>
        <v>20803</v>
      </c>
    </row>
    <row r="9" spans="2:15" ht="18.75">
      <c r="B9" s="38" t="s">
        <v>15</v>
      </c>
      <c r="C9" s="21">
        <v>13</v>
      </c>
      <c r="D9" s="21">
        <v>0</v>
      </c>
      <c r="E9" s="21">
        <v>46</v>
      </c>
      <c r="F9" s="21">
        <v>0</v>
      </c>
      <c r="G9" s="21">
        <v>73</v>
      </c>
      <c r="H9" s="21">
        <v>31</v>
      </c>
      <c r="I9" s="21">
        <v>49</v>
      </c>
      <c r="J9" s="21">
        <v>17</v>
      </c>
      <c r="K9" s="21">
        <v>17</v>
      </c>
      <c r="L9" s="21">
        <v>60</v>
      </c>
      <c r="M9" s="21">
        <v>30</v>
      </c>
      <c r="N9" s="21">
        <v>30</v>
      </c>
      <c r="O9" s="43">
        <f>SUM(C9:N9)</f>
        <v>366</v>
      </c>
    </row>
    <row r="10" spans="2:15" ht="18.75">
      <c r="B10" s="38" t="s">
        <v>20</v>
      </c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43">
        <f t="shared" si="1"/>
        <v>0</v>
      </c>
    </row>
    <row r="11" spans="2:15" ht="18.75">
      <c r="B11" s="38" t="s">
        <v>31</v>
      </c>
      <c r="C11" s="21">
        <v>776</v>
      </c>
      <c r="D11" s="21">
        <v>496</v>
      </c>
      <c r="E11" s="21">
        <v>361</v>
      </c>
      <c r="F11" s="21">
        <v>451</v>
      </c>
      <c r="G11" s="21"/>
      <c r="H11" s="21"/>
      <c r="I11" s="21"/>
      <c r="J11" s="21"/>
      <c r="K11" s="21">
        <v>369</v>
      </c>
      <c r="L11" s="21">
        <v>476</v>
      </c>
      <c r="M11" s="21">
        <v>586</v>
      </c>
      <c r="N11" s="21">
        <v>561</v>
      </c>
      <c r="O11" s="43">
        <f t="shared" si="1"/>
        <v>4076</v>
      </c>
    </row>
    <row r="12" spans="2:15" ht="18.75">
      <c r="B12" s="38" t="s">
        <v>21</v>
      </c>
      <c r="C12" s="21">
        <v>1705</v>
      </c>
      <c r="D12" s="21">
        <v>1950</v>
      </c>
      <c r="E12" s="21">
        <v>2245</v>
      </c>
      <c r="F12" s="21">
        <v>1870</v>
      </c>
      <c r="G12" s="21">
        <v>1293</v>
      </c>
      <c r="H12" s="21"/>
      <c r="I12" s="21"/>
      <c r="J12" s="21"/>
      <c r="K12" s="21">
        <v>513</v>
      </c>
      <c r="L12" s="21">
        <v>1131</v>
      </c>
      <c r="M12" s="21">
        <v>1721</v>
      </c>
      <c r="N12" s="21">
        <v>1961</v>
      </c>
      <c r="O12" s="43">
        <f t="shared" si="1"/>
        <v>14389</v>
      </c>
    </row>
    <row r="13" spans="2:15" ht="18.75">
      <c r="B13" s="38" t="s">
        <v>16</v>
      </c>
      <c r="C13" s="21">
        <v>300</v>
      </c>
      <c r="D13" s="21">
        <v>130</v>
      </c>
      <c r="E13" s="21">
        <v>100</v>
      </c>
      <c r="F13" s="21">
        <v>120</v>
      </c>
      <c r="G13" s="21">
        <v>157</v>
      </c>
      <c r="H13" s="21">
        <v>107</v>
      </c>
      <c r="I13" s="21">
        <v>108</v>
      </c>
      <c r="J13" s="21">
        <v>98</v>
      </c>
      <c r="K13" s="21">
        <v>97</v>
      </c>
      <c r="L13" s="21">
        <v>120</v>
      </c>
      <c r="M13" s="21">
        <v>135</v>
      </c>
      <c r="N13" s="21">
        <v>130</v>
      </c>
      <c r="O13" s="43">
        <f t="shared" si="1"/>
        <v>1602</v>
      </c>
    </row>
    <row r="14" spans="2:15" ht="18.75">
      <c r="B14" s="38" t="s">
        <v>17</v>
      </c>
      <c r="C14" s="21">
        <v>45</v>
      </c>
      <c r="D14" s="21">
        <v>35</v>
      </c>
      <c r="E14" s="21">
        <v>45</v>
      </c>
      <c r="F14" s="21">
        <v>15</v>
      </c>
      <c r="G14" s="21">
        <v>15</v>
      </c>
      <c r="H14" s="21"/>
      <c r="I14" s="21">
        <v>45</v>
      </c>
      <c r="J14" s="21">
        <v>15</v>
      </c>
      <c r="K14" s="21">
        <v>15</v>
      </c>
      <c r="L14" s="21">
        <v>10</v>
      </c>
      <c r="M14" s="21"/>
      <c r="N14" s="21">
        <v>130</v>
      </c>
      <c r="O14" s="43">
        <f t="shared" si="1"/>
        <v>370</v>
      </c>
    </row>
    <row r="15" spans="2:15" ht="18.75">
      <c r="B15" s="39" t="s">
        <v>35</v>
      </c>
      <c r="C15" s="25">
        <f t="shared" ref="C15" si="3">SUM(C16:C22)</f>
        <v>952</v>
      </c>
      <c r="D15" s="26">
        <f>SUM(D16:D23)</f>
        <v>2917</v>
      </c>
      <c r="E15" s="26">
        <f t="shared" ref="E15:N15" si="4">SUM(E16:E23)</f>
        <v>1173</v>
      </c>
      <c r="F15" s="26">
        <f t="shared" si="4"/>
        <v>1489</v>
      </c>
      <c r="G15" s="26">
        <f t="shared" si="4"/>
        <v>1541</v>
      </c>
      <c r="H15" s="26">
        <f>SUM(H16:H23)</f>
        <v>1262</v>
      </c>
      <c r="I15" s="26">
        <f t="shared" si="4"/>
        <v>9741</v>
      </c>
      <c r="J15" s="26">
        <f t="shared" si="4"/>
        <v>5046</v>
      </c>
      <c r="K15" s="26">
        <f t="shared" si="4"/>
        <v>2072</v>
      </c>
      <c r="L15" s="26">
        <f t="shared" si="4"/>
        <v>2275</v>
      </c>
      <c r="M15" s="26">
        <f t="shared" si="4"/>
        <v>2450</v>
      </c>
      <c r="N15" s="27">
        <f t="shared" si="4"/>
        <v>1392</v>
      </c>
      <c r="O15" s="44">
        <f>SUM(C15:N15)</f>
        <v>32310</v>
      </c>
    </row>
    <row r="16" spans="2:15" ht="18.75">
      <c r="B16" s="38" t="s">
        <v>18</v>
      </c>
      <c r="C16" s="28">
        <v>59</v>
      </c>
      <c r="D16" s="28">
        <v>70</v>
      </c>
      <c r="E16" s="28">
        <v>10</v>
      </c>
      <c r="F16" s="28">
        <v>41</v>
      </c>
      <c r="G16" s="28">
        <v>43</v>
      </c>
      <c r="H16" s="28"/>
      <c r="I16" s="28">
        <v>17</v>
      </c>
      <c r="J16" s="28"/>
      <c r="K16" s="28">
        <v>35</v>
      </c>
      <c r="L16" s="28">
        <v>21</v>
      </c>
      <c r="M16" s="28">
        <v>41</v>
      </c>
      <c r="N16" s="28">
        <v>112</v>
      </c>
      <c r="O16" s="43">
        <f t="shared" si="1"/>
        <v>449</v>
      </c>
    </row>
    <row r="17" spans="2:15" ht="18.75">
      <c r="B17" s="38" t="s">
        <v>36</v>
      </c>
      <c r="C17" s="28"/>
      <c r="D17" s="28">
        <v>908</v>
      </c>
      <c r="E17" s="28">
        <v>494</v>
      </c>
      <c r="F17" s="28">
        <v>656</v>
      </c>
      <c r="G17" s="28">
        <v>735</v>
      </c>
      <c r="H17" s="28">
        <v>680</v>
      </c>
      <c r="I17" s="28">
        <v>610</v>
      </c>
      <c r="J17" s="28">
        <v>900</v>
      </c>
      <c r="K17" s="28">
        <v>630</v>
      </c>
      <c r="L17" s="28">
        <v>1500</v>
      </c>
      <c r="M17" s="28">
        <v>1500</v>
      </c>
      <c r="N17" s="28">
        <v>500</v>
      </c>
      <c r="O17" s="43">
        <f t="shared" si="1"/>
        <v>9113</v>
      </c>
    </row>
    <row r="18" spans="2:15" ht="18.75">
      <c r="B18" s="38" t="s">
        <v>23</v>
      </c>
      <c r="C18" s="28">
        <v>545</v>
      </c>
      <c r="D18" s="28">
        <v>450</v>
      </c>
      <c r="E18" s="28">
        <v>361</v>
      </c>
      <c r="F18" s="28">
        <v>526</v>
      </c>
      <c r="G18" s="28">
        <v>381</v>
      </c>
      <c r="H18" s="28">
        <v>413</v>
      </c>
      <c r="I18" s="28">
        <v>367</v>
      </c>
      <c r="J18" s="28">
        <v>313</v>
      </c>
      <c r="K18" s="28">
        <v>270</v>
      </c>
      <c r="L18" s="28">
        <v>271</v>
      </c>
      <c r="M18" s="28">
        <v>299</v>
      </c>
      <c r="N18" s="28">
        <v>266</v>
      </c>
      <c r="O18" s="43">
        <f t="shared" si="1"/>
        <v>4462</v>
      </c>
    </row>
    <row r="19" spans="2:15" ht="18.75">
      <c r="B19" s="38" t="s">
        <v>44</v>
      </c>
      <c r="C19" s="28"/>
      <c r="D19" s="28"/>
      <c r="E19" s="28"/>
      <c r="F19" s="28"/>
      <c r="G19" s="28"/>
      <c r="H19" s="28"/>
      <c r="I19" s="28">
        <v>142</v>
      </c>
      <c r="J19" s="28">
        <v>143</v>
      </c>
      <c r="K19" s="28">
        <v>94</v>
      </c>
      <c r="L19" s="28">
        <v>77</v>
      </c>
      <c r="M19" s="28">
        <v>64</v>
      </c>
      <c r="N19" s="28">
        <v>59</v>
      </c>
      <c r="O19" s="43">
        <f t="shared" si="1"/>
        <v>579</v>
      </c>
    </row>
    <row r="20" spans="2:15" ht="18.75">
      <c r="B20" s="38" t="s">
        <v>32</v>
      </c>
      <c r="C20" s="28">
        <v>111</v>
      </c>
      <c r="D20" s="28">
        <v>91</v>
      </c>
      <c r="E20" s="28">
        <v>122</v>
      </c>
      <c r="F20" s="28">
        <v>0</v>
      </c>
      <c r="G20" s="28"/>
      <c r="H20" s="28"/>
      <c r="I20" s="28"/>
      <c r="J20" s="28"/>
      <c r="K20" s="28"/>
      <c r="L20" s="28"/>
      <c r="M20" s="28"/>
      <c r="N20" s="28"/>
      <c r="O20" s="43">
        <f t="shared" si="1"/>
        <v>324</v>
      </c>
    </row>
    <row r="21" spans="2:15" ht="18.75">
      <c r="B21" s="38" t="s">
        <v>22</v>
      </c>
      <c r="C21" s="28">
        <v>110</v>
      </c>
      <c r="D21" s="28">
        <v>43</v>
      </c>
      <c r="E21" s="28">
        <v>32</v>
      </c>
      <c r="F21" s="28">
        <v>163</v>
      </c>
      <c r="G21" s="28">
        <v>148</v>
      </c>
      <c r="H21" s="28"/>
      <c r="I21" s="28">
        <v>536</v>
      </c>
      <c r="J21" s="28">
        <v>405</v>
      </c>
      <c r="K21" s="28">
        <v>230</v>
      </c>
      <c r="L21" s="28">
        <v>225</v>
      </c>
      <c r="M21" s="28">
        <v>180</v>
      </c>
      <c r="N21" s="28">
        <v>44</v>
      </c>
      <c r="O21" s="43">
        <f t="shared" si="1"/>
        <v>2116</v>
      </c>
    </row>
    <row r="22" spans="2:15" ht="18.75">
      <c r="B22" s="38" t="s">
        <v>25</v>
      </c>
      <c r="C22" s="21">
        <v>127</v>
      </c>
      <c r="D22" s="21">
        <v>498</v>
      </c>
      <c r="E22" s="21">
        <v>36</v>
      </c>
      <c r="F22" s="21">
        <v>103</v>
      </c>
      <c r="G22" s="21">
        <v>234</v>
      </c>
      <c r="H22" s="21">
        <v>169</v>
      </c>
      <c r="I22" s="21">
        <v>8069</v>
      </c>
      <c r="J22" s="21">
        <v>3285</v>
      </c>
      <c r="K22" s="21">
        <v>202</v>
      </c>
      <c r="L22" s="21">
        <v>181</v>
      </c>
      <c r="M22" s="21">
        <f>109+180</f>
        <v>289</v>
      </c>
      <c r="N22" s="21">
        <v>347</v>
      </c>
      <c r="O22" s="43">
        <f t="shared" si="1"/>
        <v>13540</v>
      </c>
    </row>
    <row r="23" spans="2:15" ht="19.5" thickBot="1">
      <c r="B23" s="38" t="s">
        <v>33</v>
      </c>
      <c r="C23" s="21"/>
      <c r="D23" s="21">
        <v>857</v>
      </c>
      <c r="E23" s="21">
        <v>118</v>
      </c>
      <c r="F23" s="21">
        <v>0</v>
      </c>
      <c r="G23" s="21"/>
      <c r="H23" s="21"/>
      <c r="I23" s="21"/>
      <c r="J23" s="21"/>
      <c r="K23" s="21">
        <v>611</v>
      </c>
      <c r="L23" s="21"/>
      <c r="M23" s="21">
        <v>77</v>
      </c>
      <c r="N23" s="21">
        <v>64</v>
      </c>
      <c r="O23" s="43">
        <f t="shared" si="1"/>
        <v>1727</v>
      </c>
    </row>
    <row r="24" spans="2:15" ht="19.5" thickBot="1">
      <c r="B24" s="14" t="s">
        <v>19</v>
      </c>
      <c r="C24" s="7">
        <f>C6+C7</f>
        <v>12573</v>
      </c>
      <c r="D24" s="3">
        <f t="shared" ref="D24:N24" si="5">D6+D7</f>
        <v>22033</v>
      </c>
      <c r="E24" s="3">
        <f t="shared" si="5"/>
        <v>20055</v>
      </c>
      <c r="F24" s="3">
        <f t="shared" si="5"/>
        <v>20473</v>
      </c>
      <c r="G24" s="3">
        <f t="shared" si="5"/>
        <v>18599</v>
      </c>
      <c r="H24" s="3">
        <f t="shared" si="5"/>
        <v>14968</v>
      </c>
      <c r="I24" s="3">
        <f t="shared" si="5"/>
        <v>26260</v>
      </c>
      <c r="J24" s="3">
        <f t="shared" si="5"/>
        <v>23636</v>
      </c>
      <c r="K24" s="3">
        <f t="shared" si="5"/>
        <v>19733</v>
      </c>
      <c r="L24" s="3">
        <f t="shared" si="5"/>
        <v>20095</v>
      </c>
      <c r="M24" s="3">
        <f t="shared" si="5"/>
        <v>26705</v>
      </c>
      <c r="N24" s="9">
        <f t="shared" si="5"/>
        <v>19164</v>
      </c>
      <c r="O24" s="45">
        <f>O6+O7</f>
        <v>244294</v>
      </c>
    </row>
    <row r="25" spans="2:15" ht="19.5" thickBot="1">
      <c r="B25" s="12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</row>
    <row r="26" spans="2:15" ht="18.75">
      <c r="B26" s="20"/>
      <c r="C26" s="87" t="s">
        <v>28</v>
      </c>
      <c r="D26" s="88"/>
      <c r="E26" s="88"/>
      <c r="F26" s="88"/>
      <c r="G26" s="88"/>
      <c r="H26" s="88"/>
      <c r="I26" s="88"/>
      <c r="J26" s="88"/>
      <c r="K26" s="88"/>
      <c r="L26" s="88"/>
      <c r="M26" s="88"/>
      <c r="N26" s="90"/>
      <c r="O26" s="91" t="s">
        <v>30</v>
      </c>
    </row>
    <row r="27" spans="2:15" ht="16.5" thickBot="1">
      <c r="B27" s="32"/>
      <c r="C27" s="33" t="s">
        <v>2</v>
      </c>
      <c r="D27" s="34" t="s">
        <v>3</v>
      </c>
      <c r="E27" s="34" t="s">
        <v>4</v>
      </c>
      <c r="F27" s="34" t="s">
        <v>5</v>
      </c>
      <c r="G27" s="34" t="s">
        <v>6</v>
      </c>
      <c r="H27" s="34" t="s">
        <v>7</v>
      </c>
      <c r="I27" s="34" t="s">
        <v>8</v>
      </c>
      <c r="J27" s="34" t="s">
        <v>9</v>
      </c>
      <c r="K27" s="34" t="s">
        <v>10</v>
      </c>
      <c r="L27" s="34" t="s">
        <v>11</v>
      </c>
      <c r="M27" s="34" t="s">
        <v>12</v>
      </c>
      <c r="N27" s="46" t="s">
        <v>13</v>
      </c>
      <c r="O27" s="93"/>
    </row>
    <row r="28" spans="2:15" ht="19.5" thickBot="1">
      <c r="B28" s="14" t="s">
        <v>0</v>
      </c>
      <c r="C28" s="7">
        <v>3579</v>
      </c>
      <c r="D28" s="3">
        <v>3767</v>
      </c>
      <c r="E28" s="3">
        <v>3668</v>
      </c>
      <c r="F28" s="3">
        <v>5553</v>
      </c>
      <c r="G28" s="3">
        <v>4333</v>
      </c>
      <c r="H28" s="3">
        <v>4771</v>
      </c>
      <c r="I28" s="3">
        <v>5593</v>
      </c>
      <c r="J28" s="3">
        <v>5999</v>
      </c>
      <c r="K28" s="3">
        <v>7174</v>
      </c>
      <c r="L28" s="3">
        <v>5202</v>
      </c>
      <c r="M28" s="3">
        <v>6912</v>
      </c>
      <c r="N28" s="9">
        <v>4465</v>
      </c>
      <c r="O28" s="42">
        <f t="shared" ref="O28:O42" si="6">SUM(C28:N28)</f>
        <v>61016</v>
      </c>
    </row>
    <row r="29" spans="2:15" ht="18.75">
      <c r="B29" s="36" t="s">
        <v>1</v>
      </c>
      <c r="C29" s="8">
        <f t="shared" ref="C29:N29" si="7">C30+C35</f>
        <v>3041</v>
      </c>
      <c r="D29" s="5">
        <f t="shared" si="7"/>
        <v>2531</v>
      </c>
      <c r="E29" s="5">
        <f t="shared" si="7"/>
        <v>3183</v>
      </c>
      <c r="F29" s="5">
        <f t="shared" si="7"/>
        <v>3090</v>
      </c>
      <c r="G29" s="5">
        <f t="shared" si="7"/>
        <v>2368</v>
      </c>
      <c r="H29" s="5">
        <f t="shared" si="7"/>
        <v>2801</v>
      </c>
      <c r="I29" s="5">
        <f t="shared" si="7"/>
        <v>9217</v>
      </c>
      <c r="J29" s="5">
        <f t="shared" si="7"/>
        <v>3776</v>
      </c>
      <c r="K29" s="5">
        <f t="shared" si="7"/>
        <v>2613</v>
      </c>
      <c r="L29" s="5">
        <f t="shared" si="7"/>
        <v>3072</v>
      </c>
      <c r="M29" s="5">
        <f t="shared" si="7"/>
        <v>3905</v>
      </c>
      <c r="N29" s="10">
        <f t="shared" si="7"/>
        <v>3393</v>
      </c>
      <c r="O29" s="42">
        <f t="shared" si="6"/>
        <v>42990</v>
      </c>
    </row>
    <row r="30" spans="2:15" ht="19.5" thickBot="1">
      <c r="B30" s="37" t="s">
        <v>14</v>
      </c>
      <c r="C30" s="29">
        <f t="shared" ref="C30:N30" si="8">SUM(C31:C34)</f>
        <v>290</v>
      </c>
      <c r="D30" s="30">
        <f t="shared" si="8"/>
        <v>351</v>
      </c>
      <c r="E30" s="30">
        <f t="shared" si="8"/>
        <v>302</v>
      </c>
      <c r="F30" s="30">
        <f t="shared" si="8"/>
        <v>281</v>
      </c>
      <c r="G30" s="30">
        <f t="shared" si="8"/>
        <v>129</v>
      </c>
      <c r="H30" s="30">
        <f t="shared" si="8"/>
        <v>76</v>
      </c>
      <c r="I30" s="30">
        <f t="shared" si="8"/>
        <v>0</v>
      </c>
      <c r="J30" s="30">
        <f t="shared" si="8"/>
        <v>0</v>
      </c>
      <c r="K30" s="30">
        <f t="shared" si="8"/>
        <v>54</v>
      </c>
      <c r="L30" s="30">
        <f t="shared" si="8"/>
        <v>162</v>
      </c>
      <c r="M30" s="30">
        <f t="shared" si="8"/>
        <v>86</v>
      </c>
      <c r="N30" s="31">
        <f t="shared" si="8"/>
        <v>123</v>
      </c>
      <c r="O30" s="41">
        <f t="shared" si="6"/>
        <v>1854</v>
      </c>
    </row>
    <row r="31" spans="2:15" ht="18.75">
      <c r="B31" s="38" t="s">
        <v>15</v>
      </c>
      <c r="C31" s="21">
        <v>58</v>
      </c>
      <c r="D31" s="21">
        <v>118</v>
      </c>
      <c r="E31" s="21">
        <v>100</v>
      </c>
      <c r="F31" s="21">
        <v>82</v>
      </c>
      <c r="G31" s="21">
        <v>43</v>
      </c>
      <c r="H31" s="21">
        <v>76</v>
      </c>
      <c r="I31" s="21"/>
      <c r="J31" s="21"/>
      <c r="K31" s="21"/>
      <c r="L31" s="21">
        <v>71</v>
      </c>
      <c r="M31" s="21"/>
      <c r="N31" s="21"/>
      <c r="O31" s="43">
        <f t="shared" si="6"/>
        <v>548</v>
      </c>
    </row>
    <row r="32" spans="2:15" ht="18.75">
      <c r="B32" s="38" t="s">
        <v>20</v>
      </c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43">
        <f t="shared" si="6"/>
        <v>0</v>
      </c>
    </row>
    <row r="33" spans="2:15" ht="18.75">
      <c r="B33" s="38" t="s">
        <v>21</v>
      </c>
      <c r="C33" s="21">
        <v>232</v>
      </c>
      <c r="D33" s="21">
        <v>194</v>
      </c>
      <c r="E33" s="21">
        <v>202</v>
      </c>
      <c r="F33" s="21">
        <v>199</v>
      </c>
      <c r="G33" s="21">
        <v>86</v>
      </c>
      <c r="H33" s="21"/>
      <c r="I33" s="21"/>
      <c r="J33" s="21"/>
      <c r="K33" s="21">
        <v>54</v>
      </c>
      <c r="L33" s="21">
        <v>91</v>
      </c>
      <c r="M33" s="21">
        <v>86</v>
      </c>
      <c r="N33" s="21">
        <v>123</v>
      </c>
      <c r="O33" s="43">
        <f t="shared" si="6"/>
        <v>1267</v>
      </c>
    </row>
    <row r="34" spans="2:15" ht="18.75">
      <c r="B34" s="38" t="s">
        <v>17</v>
      </c>
      <c r="C34" s="21"/>
      <c r="D34" s="21">
        <v>39</v>
      </c>
      <c r="E34" s="21"/>
      <c r="F34" s="21">
        <v>0</v>
      </c>
      <c r="G34" s="21"/>
      <c r="H34" s="21"/>
      <c r="I34" s="21"/>
      <c r="J34" s="21"/>
      <c r="K34" s="21"/>
      <c r="L34" s="21"/>
      <c r="M34" s="21"/>
      <c r="N34" s="21"/>
      <c r="O34" s="43">
        <f t="shared" si="6"/>
        <v>39</v>
      </c>
    </row>
    <row r="35" spans="2:15" ht="18.75">
      <c r="B35" s="39" t="s">
        <v>35</v>
      </c>
      <c r="C35" s="25">
        <f t="shared" ref="C35:D35" si="9">SUM(C36:C41)</f>
        <v>2751</v>
      </c>
      <c r="D35" s="26">
        <f t="shared" si="9"/>
        <v>2180</v>
      </c>
      <c r="E35" s="26">
        <f>SUM(E36:E42)</f>
        <v>2881</v>
      </c>
      <c r="F35" s="26">
        <f>SUM(F36:F42)</f>
        <v>2809</v>
      </c>
      <c r="G35" s="26">
        <f>SUM(G36:G42)</f>
        <v>2239</v>
      </c>
      <c r="H35" s="26">
        <f t="shared" ref="H35:N35" si="10">SUM(H36:H42)</f>
        <v>2725</v>
      </c>
      <c r="I35" s="26">
        <f t="shared" si="10"/>
        <v>9217</v>
      </c>
      <c r="J35" s="26">
        <f t="shared" si="10"/>
        <v>3776</v>
      </c>
      <c r="K35" s="26">
        <f t="shared" si="10"/>
        <v>2559</v>
      </c>
      <c r="L35" s="26">
        <f t="shared" si="10"/>
        <v>2910</v>
      </c>
      <c r="M35" s="26">
        <f t="shared" si="10"/>
        <v>3819</v>
      </c>
      <c r="N35" s="26">
        <f t="shared" si="10"/>
        <v>3270</v>
      </c>
      <c r="O35" s="44">
        <f>SUM(C35:N35)</f>
        <v>41136</v>
      </c>
    </row>
    <row r="36" spans="2:15" ht="18.75">
      <c r="B36" s="38" t="s">
        <v>33</v>
      </c>
      <c r="C36" s="28">
        <v>220</v>
      </c>
      <c r="D36" s="28">
        <v>220</v>
      </c>
      <c r="E36" s="28">
        <v>191</v>
      </c>
      <c r="F36" s="28">
        <v>171</v>
      </c>
      <c r="G36" s="28">
        <v>96</v>
      </c>
      <c r="H36" s="28">
        <v>81</v>
      </c>
      <c r="I36" s="28">
        <v>88</v>
      </c>
      <c r="J36" s="28">
        <v>61</v>
      </c>
      <c r="K36" s="28">
        <v>89</v>
      </c>
      <c r="L36" s="28">
        <v>105</v>
      </c>
      <c r="M36" s="28">
        <f>155+66</f>
        <v>221</v>
      </c>
      <c r="N36" s="28">
        <v>202</v>
      </c>
      <c r="O36" s="43">
        <f t="shared" si="6"/>
        <v>1745</v>
      </c>
    </row>
    <row r="37" spans="2:15" ht="18.75">
      <c r="B37" s="38" t="s">
        <v>18</v>
      </c>
      <c r="C37" s="28">
        <v>497</v>
      </c>
      <c r="D37" s="28">
        <v>90</v>
      </c>
      <c r="E37" s="28">
        <v>873</v>
      </c>
      <c r="F37" s="28">
        <v>445</v>
      </c>
      <c r="G37" s="28">
        <v>336</v>
      </c>
      <c r="H37" s="28">
        <v>105</v>
      </c>
      <c r="I37" s="28"/>
      <c r="J37" s="28"/>
      <c r="K37" s="28"/>
      <c r="L37" s="28">
        <v>2</v>
      </c>
      <c r="M37" s="28"/>
      <c r="N37" s="28">
        <v>3</v>
      </c>
      <c r="O37" s="43">
        <f t="shared" si="6"/>
        <v>2351</v>
      </c>
    </row>
    <row r="38" spans="2:15" ht="18.75">
      <c r="B38" s="38" t="s">
        <v>23</v>
      </c>
      <c r="C38" s="28">
        <v>895</v>
      </c>
      <c r="D38" s="28">
        <v>815</v>
      </c>
      <c r="E38" s="28">
        <v>811</v>
      </c>
      <c r="F38" s="28">
        <v>1056</v>
      </c>
      <c r="G38" s="28">
        <v>815</v>
      </c>
      <c r="H38" s="28"/>
      <c r="I38" s="28"/>
      <c r="J38" s="28">
        <v>2769</v>
      </c>
      <c r="K38" s="28">
        <v>995</v>
      </c>
      <c r="L38" s="28">
        <v>758</v>
      </c>
      <c r="M38" s="28">
        <v>1015</v>
      </c>
      <c r="N38" s="28">
        <v>662</v>
      </c>
      <c r="O38" s="43">
        <f t="shared" si="6"/>
        <v>10591</v>
      </c>
    </row>
    <row r="39" spans="2:15" ht="18.75">
      <c r="B39" s="38" t="s">
        <v>44</v>
      </c>
      <c r="C39" s="28">
        <v>57</v>
      </c>
      <c r="D39" s="28">
        <v>60</v>
      </c>
      <c r="E39" s="28"/>
      <c r="F39" s="28">
        <v>0</v>
      </c>
      <c r="G39" s="28"/>
      <c r="H39" s="28"/>
      <c r="I39" s="28"/>
      <c r="J39" s="28">
        <v>243</v>
      </c>
      <c r="K39" s="28">
        <v>153</v>
      </c>
      <c r="L39" s="28">
        <v>110</v>
      </c>
      <c r="M39" s="28">
        <v>134</v>
      </c>
      <c r="N39" s="28">
        <v>91</v>
      </c>
      <c r="O39" s="43">
        <f t="shared" si="6"/>
        <v>848</v>
      </c>
    </row>
    <row r="40" spans="2:15" ht="18.75">
      <c r="B40" s="38" t="s">
        <v>36</v>
      </c>
      <c r="C40" s="28">
        <v>1051</v>
      </c>
      <c r="D40" s="28">
        <v>944</v>
      </c>
      <c r="E40" s="28">
        <v>952</v>
      </c>
      <c r="F40" s="28">
        <v>1122</v>
      </c>
      <c r="G40" s="28">
        <v>869</v>
      </c>
      <c r="H40" s="28">
        <v>959</v>
      </c>
      <c r="I40" s="28">
        <v>992</v>
      </c>
      <c r="J40" s="28">
        <v>691</v>
      </c>
      <c r="K40" s="28">
        <v>994</v>
      </c>
      <c r="L40" s="28">
        <v>763</v>
      </c>
      <c r="M40" s="28">
        <v>1109</v>
      </c>
      <c r="N40" s="28">
        <v>695</v>
      </c>
      <c r="O40" s="43">
        <f t="shared" si="6"/>
        <v>11141</v>
      </c>
    </row>
    <row r="41" spans="2:15" ht="18.75">
      <c r="B41" s="38" t="s">
        <v>29</v>
      </c>
      <c r="C41" s="21">
        <v>31</v>
      </c>
      <c r="D41" s="21">
        <v>51</v>
      </c>
      <c r="E41" s="21">
        <v>25</v>
      </c>
      <c r="F41" s="21">
        <v>10</v>
      </c>
      <c r="G41" s="21">
        <v>117</v>
      </c>
      <c r="H41" s="21">
        <v>1580</v>
      </c>
      <c r="I41" s="21">
        <v>8137</v>
      </c>
      <c r="J41" s="21">
        <v>12</v>
      </c>
      <c r="K41" s="21">
        <v>328</v>
      </c>
      <c r="L41" s="21">
        <v>1150</v>
      </c>
      <c r="M41" s="21">
        <f>100+105+90+23+930</f>
        <v>1248</v>
      </c>
      <c r="N41" s="21">
        <v>124</v>
      </c>
      <c r="O41" s="43">
        <f t="shared" si="6"/>
        <v>12813</v>
      </c>
    </row>
    <row r="42" spans="2:15" ht="19.5" thickBot="1">
      <c r="B42" s="38" t="s">
        <v>43</v>
      </c>
      <c r="C42" s="21"/>
      <c r="D42" s="21"/>
      <c r="E42" s="21">
        <v>29</v>
      </c>
      <c r="F42" s="21">
        <v>5</v>
      </c>
      <c r="G42" s="21">
        <v>6</v>
      </c>
      <c r="H42" s="21"/>
      <c r="I42" s="21"/>
      <c r="J42" s="21"/>
      <c r="K42" s="21"/>
      <c r="L42" s="21">
        <v>22</v>
      </c>
      <c r="M42" s="21">
        <v>92</v>
      </c>
      <c r="N42" s="21">
        <v>1493</v>
      </c>
      <c r="O42" s="43">
        <f t="shared" si="6"/>
        <v>1647</v>
      </c>
    </row>
    <row r="43" spans="2:15" ht="19.5" thickBot="1">
      <c r="B43" s="14" t="s">
        <v>19</v>
      </c>
      <c r="C43" s="7">
        <f>C28+C29</f>
        <v>6620</v>
      </c>
      <c r="D43" s="3">
        <f t="shared" ref="D43:N43" si="11">D28+D29</f>
        <v>6298</v>
      </c>
      <c r="E43" s="3">
        <f t="shared" si="11"/>
        <v>6851</v>
      </c>
      <c r="F43" s="3">
        <f t="shared" si="11"/>
        <v>8643</v>
      </c>
      <c r="G43" s="3">
        <f>G28+G29</f>
        <v>6701</v>
      </c>
      <c r="H43" s="3">
        <f t="shared" si="11"/>
        <v>7572</v>
      </c>
      <c r="I43" s="3">
        <f t="shared" si="11"/>
        <v>14810</v>
      </c>
      <c r="J43" s="3">
        <f t="shared" si="11"/>
        <v>9775</v>
      </c>
      <c r="K43" s="3">
        <f t="shared" si="11"/>
        <v>9787</v>
      </c>
      <c r="L43" s="3">
        <f t="shared" si="11"/>
        <v>8274</v>
      </c>
      <c r="M43" s="3">
        <f t="shared" si="11"/>
        <v>10817</v>
      </c>
      <c r="N43" s="9">
        <f t="shared" si="11"/>
        <v>7858</v>
      </c>
      <c r="O43" s="45">
        <f>O28+O29</f>
        <v>104006</v>
      </c>
    </row>
    <row r="44" spans="2:15" ht="19.5" thickBot="1">
      <c r="B44" s="2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"/>
    </row>
    <row r="45" spans="2:15" ht="18.75">
      <c r="B45" s="51"/>
      <c r="C45" s="87" t="s">
        <v>26</v>
      </c>
      <c r="D45" s="88"/>
      <c r="E45" s="88"/>
      <c r="F45" s="88"/>
      <c r="G45" s="88"/>
      <c r="H45" s="88"/>
      <c r="I45" s="88"/>
      <c r="J45" s="88"/>
      <c r="K45" s="88"/>
      <c r="L45" s="88"/>
      <c r="M45" s="88"/>
      <c r="N45" s="90"/>
      <c r="O45" s="91" t="s">
        <v>30</v>
      </c>
    </row>
    <row r="46" spans="2:15" ht="16.5" thickBot="1">
      <c r="B46" s="52"/>
      <c r="C46" s="6" t="s">
        <v>2</v>
      </c>
      <c r="D46" s="4" t="s">
        <v>3</v>
      </c>
      <c r="E46" s="4" t="s">
        <v>4</v>
      </c>
      <c r="F46" s="4" t="s">
        <v>5</v>
      </c>
      <c r="G46" s="4" t="s">
        <v>6</v>
      </c>
      <c r="H46" s="4" t="s">
        <v>7</v>
      </c>
      <c r="I46" s="4" t="s">
        <v>8</v>
      </c>
      <c r="J46" s="4" t="s">
        <v>9</v>
      </c>
      <c r="K46" s="4" t="s">
        <v>10</v>
      </c>
      <c r="L46" s="4" t="s">
        <v>11</v>
      </c>
      <c r="M46" s="4" t="s">
        <v>12</v>
      </c>
      <c r="N46" s="40" t="s">
        <v>13</v>
      </c>
      <c r="O46" s="92"/>
    </row>
    <row r="47" spans="2:15" ht="19.5" thickBot="1">
      <c r="B47" s="14" t="s">
        <v>0</v>
      </c>
      <c r="C47" s="7">
        <v>1110</v>
      </c>
      <c r="D47" s="3">
        <v>965</v>
      </c>
      <c r="E47" s="3">
        <v>929</v>
      </c>
      <c r="F47" s="3">
        <v>1182</v>
      </c>
      <c r="G47" s="3">
        <v>1467</v>
      </c>
      <c r="H47" s="3">
        <v>1131</v>
      </c>
      <c r="I47" s="3">
        <v>2032</v>
      </c>
      <c r="J47" s="3">
        <v>2418</v>
      </c>
      <c r="K47" s="3">
        <v>2290</v>
      </c>
      <c r="L47" s="3">
        <v>1318</v>
      </c>
      <c r="M47" s="3">
        <v>952</v>
      </c>
      <c r="N47" s="9">
        <v>609</v>
      </c>
      <c r="O47" s="41">
        <f>SUM(C47:N47)</f>
        <v>16403</v>
      </c>
    </row>
    <row r="48" spans="2:15" ht="19.5" thickBot="1">
      <c r="B48" s="36" t="s">
        <v>1</v>
      </c>
      <c r="C48" s="8">
        <f>C49+C52</f>
        <v>694</v>
      </c>
      <c r="D48" s="8">
        <f t="shared" ref="D48:N48" si="12">D49+D52</f>
        <v>599</v>
      </c>
      <c r="E48" s="8">
        <f t="shared" si="12"/>
        <v>439</v>
      </c>
      <c r="F48" s="8">
        <f t="shared" si="12"/>
        <v>383</v>
      </c>
      <c r="G48" s="8">
        <f t="shared" si="12"/>
        <v>223</v>
      </c>
      <c r="H48" s="8">
        <f t="shared" si="12"/>
        <v>218</v>
      </c>
      <c r="I48" s="8">
        <f t="shared" si="12"/>
        <v>165</v>
      </c>
      <c r="J48" s="8">
        <f t="shared" si="12"/>
        <v>290</v>
      </c>
      <c r="K48" s="8">
        <f t="shared" si="12"/>
        <v>338</v>
      </c>
      <c r="L48" s="8">
        <f t="shared" si="12"/>
        <v>345</v>
      </c>
      <c r="M48" s="8">
        <f t="shared" si="12"/>
        <v>555</v>
      </c>
      <c r="N48" s="54">
        <f t="shared" si="12"/>
        <v>698</v>
      </c>
      <c r="O48" s="42">
        <f>SUM(C48:N48)</f>
        <v>4947</v>
      </c>
    </row>
    <row r="49" spans="2:15" ht="19.5" thickBot="1">
      <c r="B49" s="14" t="s">
        <v>14</v>
      </c>
      <c r="C49" s="7">
        <f>SUM(C50:C51)</f>
        <v>618</v>
      </c>
      <c r="D49" s="7">
        <f t="shared" ref="D49:N49" si="13">SUM(D50:D51)</f>
        <v>526</v>
      </c>
      <c r="E49" s="7">
        <f t="shared" si="13"/>
        <v>364</v>
      </c>
      <c r="F49" s="7">
        <f t="shared" si="13"/>
        <v>322</v>
      </c>
      <c r="G49" s="7">
        <f t="shared" si="13"/>
        <v>157</v>
      </c>
      <c r="H49" s="7">
        <f t="shared" si="13"/>
        <v>159</v>
      </c>
      <c r="I49" s="7">
        <f t="shared" si="13"/>
        <v>94</v>
      </c>
      <c r="J49" s="7">
        <f t="shared" si="13"/>
        <v>204</v>
      </c>
      <c r="K49" s="7">
        <f t="shared" si="13"/>
        <v>270</v>
      </c>
      <c r="L49" s="7">
        <f t="shared" si="13"/>
        <v>294</v>
      </c>
      <c r="M49" s="7">
        <f t="shared" si="13"/>
        <v>469</v>
      </c>
      <c r="N49" s="18">
        <f t="shared" si="13"/>
        <v>636</v>
      </c>
      <c r="O49" s="45">
        <f t="shared" ref="O49" si="14">SUM(O51+O50)</f>
        <v>4113</v>
      </c>
    </row>
    <row r="50" spans="2:15" ht="18.75">
      <c r="B50" s="53" t="s">
        <v>31</v>
      </c>
      <c r="C50" s="47">
        <v>227</v>
      </c>
      <c r="D50" s="16">
        <v>174</v>
      </c>
      <c r="E50" s="16">
        <v>106</v>
      </c>
      <c r="F50" s="16">
        <v>62</v>
      </c>
      <c r="G50" s="16"/>
      <c r="H50" s="16"/>
      <c r="I50" s="16"/>
      <c r="J50" s="16"/>
      <c r="K50" s="16">
        <v>123</v>
      </c>
      <c r="L50" s="16">
        <v>90</v>
      </c>
      <c r="M50" s="16">
        <f>19+171</f>
        <v>190</v>
      </c>
      <c r="N50" s="55">
        <v>167</v>
      </c>
      <c r="O50" s="43">
        <f>SUM(C50:N50)</f>
        <v>1139</v>
      </c>
    </row>
    <row r="51" spans="2:15" ht="19.5" thickBot="1">
      <c r="B51" s="38" t="s">
        <v>16</v>
      </c>
      <c r="C51" s="48">
        <v>391</v>
      </c>
      <c r="D51" s="22">
        <v>352</v>
      </c>
      <c r="E51" s="22">
        <v>258</v>
      </c>
      <c r="F51" s="22">
        <v>260</v>
      </c>
      <c r="G51" s="22">
        <v>157</v>
      </c>
      <c r="H51" s="22">
        <v>159</v>
      </c>
      <c r="I51" s="22">
        <v>94</v>
      </c>
      <c r="J51" s="22">
        <v>204</v>
      </c>
      <c r="K51" s="22">
        <f>79+68</f>
        <v>147</v>
      </c>
      <c r="L51" s="22">
        <v>204</v>
      </c>
      <c r="M51" s="22">
        <f>136+143</f>
        <v>279</v>
      </c>
      <c r="N51" s="56">
        <v>469</v>
      </c>
      <c r="O51" s="43">
        <f>SUM(C51:N51)</f>
        <v>2974</v>
      </c>
    </row>
    <row r="52" spans="2:15" ht="19.5" thickBot="1">
      <c r="B52" s="14" t="s">
        <v>35</v>
      </c>
      <c r="C52" s="49">
        <f>C53</f>
        <v>76</v>
      </c>
      <c r="D52" s="23">
        <f t="shared" ref="D52:N52" si="15">D53</f>
        <v>73</v>
      </c>
      <c r="E52" s="23">
        <f t="shared" si="15"/>
        <v>75</v>
      </c>
      <c r="F52" s="23">
        <f t="shared" si="15"/>
        <v>61</v>
      </c>
      <c r="G52" s="23">
        <f t="shared" si="15"/>
        <v>66</v>
      </c>
      <c r="H52" s="23">
        <f t="shared" si="15"/>
        <v>59</v>
      </c>
      <c r="I52" s="23">
        <f t="shared" si="15"/>
        <v>71</v>
      </c>
      <c r="J52" s="23">
        <f t="shared" si="15"/>
        <v>86</v>
      </c>
      <c r="K52" s="23">
        <f t="shared" si="15"/>
        <v>68</v>
      </c>
      <c r="L52" s="23">
        <f t="shared" si="15"/>
        <v>51</v>
      </c>
      <c r="M52" s="23">
        <f t="shared" si="15"/>
        <v>86</v>
      </c>
      <c r="N52" s="57">
        <f t="shared" si="15"/>
        <v>62</v>
      </c>
      <c r="O52" s="59">
        <f t="shared" ref="O52:O53" si="16">SUM(C52:N52)</f>
        <v>834</v>
      </c>
    </row>
    <row r="53" spans="2:15" ht="19.5" thickBot="1">
      <c r="B53" s="38" t="s">
        <v>33</v>
      </c>
      <c r="C53" s="50">
        <v>76</v>
      </c>
      <c r="D53" s="24">
        <v>73</v>
      </c>
      <c r="E53" s="24">
        <v>75</v>
      </c>
      <c r="F53" s="24">
        <v>61</v>
      </c>
      <c r="G53" s="24">
        <v>66</v>
      </c>
      <c r="H53" s="24">
        <v>59</v>
      </c>
      <c r="I53" s="24">
        <v>71</v>
      </c>
      <c r="J53" s="24">
        <v>86</v>
      </c>
      <c r="K53" s="24">
        <v>68</v>
      </c>
      <c r="L53" s="24">
        <v>51</v>
      </c>
      <c r="M53" s="24">
        <v>86</v>
      </c>
      <c r="N53" s="58">
        <v>62</v>
      </c>
      <c r="O53" s="43">
        <f t="shared" si="16"/>
        <v>834</v>
      </c>
    </row>
    <row r="54" spans="2:15" ht="19.5" thickBot="1">
      <c r="B54" s="14" t="s">
        <v>19</v>
      </c>
      <c r="C54" s="49">
        <f>C47+C48</f>
        <v>1804</v>
      </c>
      <c r="D54" s="23">
        <f>D47+D48</f>
        <v>1564</v>
      </c>
      <c r="E54" s="23">
        <f t="shared" ref="E54:N54" si="17">E47+E48</f>
        <v>1368</v>
      </c>
      <c r="F54" s="23">
        <f t="shared" si="17"/>
        <v>1565</v>
      </c>
      <c r="G54" s="23">
        <f t="shared" si="17"/>
        <v>1690</v>
      </c>
      <c r="H54" s="23">
        <f t="shared" si="17"/>
        <v>1349</v>
      </c>
      <c r="I54" s="23">
        <f t="shared" si="17"/>
        <v>2197</v>
      </c>
      <c r="J54" s="23">
        <f t="shared" si="17"/>
        <v>2708</v>
      </c>
      <c r="K54" s="23">
        <f t="shared" si="17"/>
        <v>2628</v>
      </c>
      <c r="L54" s="23">
        <f t="shared" si="17"/>
        <v>1663</v>
      </c>
      <c r="M54" s="23">
        <f t="shared" si="17"/>
        <v>1507</v>
      </c>
      <c r="N54" s="57">
        <f t="shared" si="17"/>
        <v>1307</v>
      </c>
      <c r="O54" s="59">
        <f>SUM(C54:N54)</f>
        <v>21350</v>
      </c>
    </row>
    <row r="55" spans="2:15" ht="19.5" thickBot="1">
      <c r="B55" s="2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"/>
    </row>
    <row r="56" spans="2:15" ht="18.75">
      <c r="B56" s="51"/>
      <c r="C56" s="87" t="s">
        <v>27</v>
      </c>
      <c r="D56" s="88"/>
      <c r="E56" s="88"/>
      <c r="F56" s="88"/>
      <c r="G56" s="88"/>
      <c r="H56" s="88"/>
      <c r="I56" s="88"/>
      <c r="J56" s="88"/>
      <c r="K56" s="88"/>
      <c r="L56" s="88"/>
      <c r="M56" s="88"/>
      <c r="N56" s="90"/>
      <c r="O56" s="91" t="s">
        <v>30</v>
      </c>
    </row>
    <row r="57" spans="2:15" ht="16.5" thickBot="1">
      <c r="B57" s="52"/>
      <c r="C57" s="6" t="s">
        <v>2</v>
      </c>
      <c r="D57" s="4" t="s">
        <v>3</v>
      </c>
      <c r="E57" s="4" t="s">
        <v>4</v>
      </c>
      <c r="F57" s="4" t="s">
        <v>5</v>
      </c>
      <c r="G57" s="4" t="s">
        <v>6</v>
      </c>
      <c r="H57" s="4" t="s">
        <v>7</v>
      </c>
      <c r="I57" s="4" t="s">
        <v>8</v>
      </c>
      <c r="J57" s="4" t="s">
        <v>9</v>
      </c>
      <c r="K57" s="4" t="s">
        <v>10</v>
      </c>
      <c r="L57" s="4" t="s">
        <v>11</v>
      </c>
      <c r="M57" s="4" t="s">
        <v>12</v>
      </c>
      <c r="N57" s="40" t="s">
        <v>13</v>
      </c>
      <c r="O57" s="92"/>
    </row>
    <row r="58" spans="2:15" ht="19.5" thickBot="1">
      <c r="B58" s="14" t="s">
        <v>0</v>
      </c>
      <c r="C58" s="7">
        <v>956</v>
      </c>
      <c r="D58" s="3">
        <v>779</v>
      </c>
      <c r="E58" s="3">
        <v>581</v>
      </c>
      <c r="F58" s="3">
        <v>777</v>
      </c>
      <c r="G58" s="3">
        <v>1028</v>
      </c>
      <c r="H58" s="3">
        <v>2028</v>
      </c>
      <c r="I58" s="3">
        <v>4000</v>
      </c>
      <c r="J58" s="3">
        <v>4179</v>
      </c>
      <c r="K58" s="3">
        <v>2978</v>
      </c>
      <c r="L58" s="3">
        <v>3846</v>
      </c>
      <c r="M58" s="3">
        <v>3450</v>
      </c>
      <c r="N58" s="9">
        <v>2118</v>
      </c>
      <c r="O58" s="41">
        <f>SUM(C58:N58)</f>
        <v>26720</v>
      </c>
    </row>
    <row r="59" spans="2:15" ht="19.5" thickBot="1">
      <c r="B59" s="38" t="s">
        <v>45</v>
      </c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18"/>
      <c r="O59" s="41">
        <f>SUM(C59:N59)</f>
        <v>0</v>
      </c>
    </row>
    <row r="60" spans="2:15" ht="19.5" thickBot="1">
      <c r="B60" s="14" t="s">
        <v>1</v>
      </c>
      <c r="C60" s="7">
        <f>SUM(C62:C65)</f>
        <v>389</v>
      </c>
      <c r="D60" s="15">
        <f t="shared" ref="D60:N60" si="18">SUM(D62:D65)</f>
        <v>372</v>
      </c>
      <c r="E60" s="15">
        <f t="shared" si="18"/>
        <v>250</v>
      </c>
      <c r="F60" s="15">
        <f t="shared" si="18"/>
        <v>235</v>
      </c>
      <c r="G60" s="15">
        <f t="shared" si="18"/>
        <v>165</v>
      </c>
      <c r="H60" s="15">
        <f t="shared" si="18"/>
        <v>103</v>
      </c>
      <c r="I60" s="15">
        <f t="shared" si="18"/>
        <v>267</v>
      </c>
      <c r="J60" s="15">
        <f t="shared" si="18"/>
        <v>173</v>
      </c>
      <c r="K60" s="15">
        <f t="shared" si="18"/>
        <v>293</v>
      </c>
      <c r="L60" s="15">
        <f t="shared" si="18"/>
        <v>308</v>
      </c>
      <c r="M60" s="15">
        <f t="shared" si="18"/>
        <v>417</v>
      </c>
      <c r="N60" s="61">
        <f t="shared" si="18"/>
        <v>417</v>
      </c>
      <c r="O60" s="62">
        <f>SUM(C60:N60)</f>
        <v>3389</v>
      </c>
    </row>
    <row r="61" spans="2:15" ht="19.5" thickBot="1">
      <c r="B61" s="14" t="s">
        <v>14</v>
      </c>
      <c r="C61" s="8">
        <f>SUM(C62:C63)</f>
        <v>196</v>
      </c>
      <c r="D61" s="8">
        <f t="shared" ref="D61:N61" si="19">SUM(D62:D63)</f>
        <v>191</v>
      </c>
      <c r="E61" s="8">
        <f t="shared" si="19"/>
        <v>108</v>
      </c>
      <c r="F61" s="8">
        <f t="shared" si="19"/>
        <v>76</v>
      </c>
      <c r="G61" s="8">
        <f t="shared" si="19"/>
        <v>0</v>
      </c>
      <c r="H61" s="8">
        <f t="shared" si="19"/>
        <v>0</v>
      </c>
      <c r="I61" s="8">
        <f t="shared" si="19"/>
        <v>19</v>
      </c>
      <c r="J61" s="8">
        <f t="shared" si="19"/>
        <v>0</v>
      </c>
      <c r="K61" s="8">
        <f t="shared" si="19"/>
        <v>122</v>
      </c>
      <c r="L61" s="8">
        <f t="shared" si="19"/>
        <v>144</v>
      </c>
      <c r="M61" s="8">
        <f t="shared" si="19"/>
        <v>224</v>
      </c>
      <c r="N61" s="8">
        <f t="shared" si="19"/>
        <v>239</v>
      </c>
      <c r="O61" s="42">
        <f>SUM(C61:N61)</f>
        <v>1319</v>
      </c>
    </row>
    <row r="62" spans="2:15" ht="19.5" thickBot="1">
      <c r="B62" s="64" t="s">
        <v>31</v>
      </c>
      <c r="C62" s="65">
        <v>196</v>
      </c>
      <c r="D62" s="66">
        <v>191</v>
      </c>
      <c r="E62" s="66">
        <v>108</v>
      </c>
      <c r="F62" s="66">
        <v>76</v>
      </c>
      <c r="G62" s="66"/>
      <c r="H62" s="66"/>
      <c r="I62" s="66"/>
      <c r="J62" s="66"/>
      <c r="K62" s="66">
        <v>122</v>
      </c>
      <c r="L62" s="66">
        <v>144</v>
      </c>
      <c r="M62" s="66">
        <v>224</v>
      </c>
      <c r="N62" s="67">
        <v>239</v>
      </c>
      <c r="O62" s="68">
        <f t="shared" ref="O62:O65" si="20">SUM(C62:N62)</f>
        <v>1300</v>
      </c>
    </row>
    <row r="63" spans="2:15" ht="18.75">
      <c r="B63" s="38" t="s">
        <v>17</v>
      </c>
      <c r="C63" s="47"/>
      <c r="D63" s="16"/>
      <c r="E63" s="16"/>
      <c r="F63" s="16"/>
      <c r="G63" s="16"/>
      <c r="H63" s="16"/>
      <c r="I63" s="16">
        <v>19</v>
      </c>
      <c r="J63" s="16"/>
      <c r="K63" s="16"/>
      <c r="L63" s="16"/>
      <c r="M63" s="16"/>
      <c r="N63" s="55"/>
      <c r="O63" s="68">
        <f t="shared" si="20"/>
        <v>19</v>
      </c>
    </row>
    <row r="64" spans="2:15" ht="18.75">
      <c r="B64" s="38" t="s">
        <v>33</v>
      </c>
      <c r="C64" s="47">
        <v>98</v>
      </c>
      <c r="D64" s="16">
        <v>89</v>
      </c>
      <c r="E64" s="16">
        <v>65</v>
      </c>
      <c r="F64" s="16">
        <v>67</v>
      </c>
      <c r="G64" s="16">
        <v>68</v>
      </c>
      <c r="H64" s="16"/>
      <c r="I64" s="16">
        <v>157</v>
      </c>
      <c r="J64" s="16">
        <v>74</v>
      </c>
      <c r="K64" s="16">
        <v>81</v>
      </c>
      <c r="L64" s="16">
        <v>80</v>
      </c>
      <c r="M64" s="16">
        <v>98</v>
      </c>
      <c r="N64" s="55">
        <v>91</v>
      </c>
      <c r="O64" s="63">
        <f t="shared" si="20"/>
        <v>968</v>
      </c>
    </row>
    <row r="65" spans="2:15" ht="19.5" thickBot="1">
      <c r="B65" s="60" t="s">
        <v>23</v>
      </c>
      <c r="C65" s="69">
        <v>95</v>
      </c>
      <c r="D65" s="70">
        <v>92</v>
      </c>
      <c r="E65" s="70">
        <v>77</v>
      </c>
      <c r="F65" s="70">
        <v>92</v>
      </c>
      <c r="G65" s="70">
        <v>97</v>
      </c>
      <c r="H65" s="70">
        <v>103</v>
      </c>
      <c r="I65" s="70">
        <v>91</v>
      </c>
      <c r="J65" s="70">
        <v>99</v>
      </c>
      <c r="K65" s="70">
        <v>90</v>
      </c>
      <c r="L65" s="70">
        <v>84</v>
      </c>
      <c r="M65" s="70">
        <v>95</v>
      </c>
      <c r="N65" s="71">
        <v>87</v>
      </c>
      <c r="O65" s="72">
        <f t="shared" si="20"/>
        <v>1102</v>
      </c>
    </row>
    <row r="66" spans="2:15" ht="19.5" thickBot="1">
      <c r="B66" s="13"/>
      <c r="C66" s="28"/>
      <c r="D66" s="28"/>
      <c r="E66" s="28"/>
      <c r="F66" s="28"/>
      <c r="G66" s="28"/>
      <c r="H66" s="28"/>
      <c r="I66" s="28"/>
      <c r="J66" s="28"/>
      <c r="K66" s="28"/>
      <c r="L66" s="28"/>
      <c r="M66" s="28"/>
      <c r="N66" s="28"/>
      <c r="O66" s="73"/>
    </row>
    <row r="67" spans="2:15" ht="18.75">
      <c r="B67" s="36" t="s">
        <v>41</v>
      </c>
      <c r="C67" s="83">
        <f>C62+C49+C30+C8</f>
        <v>3943</v>
      </c>
      <c r="D67" s="83">
        <f>D62+D49+D30+D8</f>
        <v>3679</v>
      </c>
      <c r="E67" s="83">
        <f>E62+E49+E30+E8</f>
        <v>3571</v>
      </c>
      <c r="F67" s="83">
        <f t="shared" ref="F67:N67" si="21">F62+F49+F30+F8</f>
        <v>3135</v>
      </c>
      <c r="G67" s="83">
        <f t="shared" si="21"/>
        <v>1824</v>
      </c>
      <c r="H67" s="83">
        <f t="shared" si="21"/>
        <v>373</v>
      </c>
      <c r="I67" s="83">
        <f>I61+I49+I30+I8</f>
        <v>315</v>
      </c>
      <c r="J67" s="83">
        <f t="shared" si="21"/>
        <v>334</v>
      </c>
      <c r="K67" s="83">
        <f t="shared" si="21"/>
        <v>1457</v>
      </c>
      <c r="L67" s="83">
        <f>L62+L49+L30+L8</f>
        <v>2397</v>
      </c>
      <c r="M67" s="83">
        <f t="shared" si="21"/>
        <v>3251</v>
      </c>
      <c r="N67" s="83">
        <f t="shared" si="21"/>
        <v>3810</v>
      </c>
      <c r="O67" s="76">
        <f>O61+O49+O30+O8</f>
        <v>28089</v>
      </c>
    </row>
    <row r="68" spans="2:15" ht="18.75">
      <c r="B68" s="38" t="s">
        <v>31</v>
      </c>
      <c r="C68" s="11">
        <f>C62+C50+C11</f>
        <v>1199</v>
      </c>
      <c r="D68" s="11">
        <f t="shared" ref="D68:O68" si="22">D62+D50+D11</f>
        <v>861</v>
      </c>
      <c r="E68" s="11">
        <f t="shared" si="22"/>
        <v>575</v>
      </c>
      <c r="F68" s="11">
        <f t="shared" si="22"/>
        <v>589</v>
      </c>
      <c r="G68" s="11">
        <f t="shared" si="22"/>
        <v>0</v>
      </c>
      <c r="H68" s="11">
        <f t="shared" si="22"/>
        <v>0</v>
      </c>
      <c r="I68" s="11">
        <f t="shared" si="22"/>
        <v>0</v>
      </c>
      <c r="J68" s="11">
        <f t="shared" si="22"/>
        <v>0</v>
      </c>
      <c r="K68" s="11">
        <f t="shared" si="22"/>
        <v>614</v>
      </c>
      <c r="L68" s="11">
        <f t="shared" si="22"/>
        <v>710</v>
      </c>
      <c r="M68" s="11">
        <f t="shared" si="22"/>
        <v>1000</v>
      </c>
      <c r="N68" s="11">
        <f t="shared" si="22"/>
        <v>967</v>
      </c>
      <c r="O68" s="77">
        <f t="shared" si="22"/>
        <v>6515</v>
      </c>
    </row>
    <row r="69" spans="2:15" ht="18.75">
      <c r="B69" s="38" t="s">
        <v>40</v>
      </c>
      <c r="C69" s="17">
        <f t="shared" ref="C69:H69" si="23">C59</f>
        <v>0</v>
      </c>
      <c r="D69" s="17">
        <f t="shared" si="23"/>
        <v>0</v>
      </c>
      <c r="E69" s="17">
        <f t="shared" si="23"/>
        <v>0</v>
      </c>
      <c r="F69" s="17">
        <f t="shared" si="23"/>
        <v>0</v>
      </c>
      <c r="G69" s="17">
        <f t="shared" si="23"/>
        <v>0</v>
      </c>
      <c r="H69" s="17">
        <f t="shared" si="23"/>
        <v>0</v>
      </c>
      <c r="I69" s="17">
        <f>I59</f>
        <v>0</v>
      </c>
      <c r="J69" s="17">
        <f t="shared" ref="J69:O69" si="24">J59</f>
        <v>0</v>
      </c>
      <c r="K69" s="17">
        <f t="shared" si="24"/>
        <v>0</v>
      </c>
      <c r="L69" s="17">
        <f t="shared" si="24"/>
        <v>0</v>
      </c>
      <c r="M69" s="17">
        <f t="shared" si="24"/>
        <v>0</v>
      </c>
      <c r="N69" s="17">
        <f t="shared" si="24"/>
        <v>0</v>
      </c>
      <c r="O69" s="75">
        <f t="shared" si="24"/>
        <v>0</v>
      </c>
    </row>
    <row r="70" spans="2:15" ht="18.75">
      <c r="B70" s="85" t="s">
        <v>37</v>
      </c>
      <c r="C70" s="82">
        <f t="shared" ref="C70:N70" si="25">C6+C47+C58+C28</f>
        <v>14427</v>
      </c>
      <c r="D70" s="82">
        <f t="shared" si="25"/>
        <v>22016</v>
      </c>
      <c r="E70" s="82">
        <f>E6+E47+E58+E28</f>
        <v>21263</v>
      </c>
      <c r="F70" s="82">
        <f t="shared" si="25"/>
        <v>24040</v>
      </c>
      <c r="G70" s="82">
        <f t="shared" si="25"/>
        <v>22348</v>
      </c>
      <c r="H70" s="82">
        <f t="shared" si="25"/>
        <v>21498</v>
      </c>
      <c r="I70" s="82">
        <f t="shared" si="25"/>
        <v>27942</v>
      </c>
      <c r="J70" s="82">
        <f t="shared" si="25"/>
        <v>31056</v>
      </c>
      <c r="K70" s="82">
        <f t="shared" si="25"/>
        <v>29092</v>
      </c>
      <c r="L70" s="82">
        <f t="shared" si="25"/>
        <v>26389</v>
      </c>
      <c r="M70" s="82">
        <f t="shared" si="25"/>
        <v>33097</v>
      </c>
      <c r="N70" s="82">
        <f t="shared" si="25"/>
        <v>22152</v>
      </c>
      <c r="O70" s="78">
        <f>O6+O47+O58+O28</f>
        <v>295320</v>
      </c>
    </row>
    <row r="71" spans="2:15" ht="18.75">
      <c r="B71" s="85" t="s">
        <v>38</v>
      </c>
      <c r="C71" s="73">
        <f>C7+C48+C29+C60</f>
        <v>7915</v>
      </c>
      <c r="D71" s="73">
        <f t="shared" ref="D71:N71" si="26">D7+D48+D29+D60</f>
        <v>9030</v>
      </c>
      <c r="E71" s="73">
        <f t="shared" si="26"/>
        <v>7842</v>
      </c>
      <c r="F71" s="73">
        <f t="shared" si="26"/>
        <v>7653</v>
      </c>
      <c r="G71" s="73">
        <f t="shared" si="26"/>
        <v>5835</v>
      </c>
      <c r="H71" s="73">
        <f t="shared" si="26"/>
        <v>4522</v>
      </c>
      <c r="I71" s="73">
        <f t="shared" si="26"/>
        <v>19592</v>
      </c>
      <c r="J71" s="73">
        <f t="shared" si="26"/>
        <v>9415</v>
      </c>
      <c r="K71" s="73">
        <f t="shared" si="26"/>
        <v>6327</v>
      </c>
      <c r="L71" s="73">
        <f t="shared" si="26"/>
        <v>7797</v>
      </c>
      <c r="M71" s="73">
        <f t="shared" si="26"/>
        <v>9799</v>
      </c>
      <c r="N71" s="73">
        <f t="shared" si="26"/>
        <v>8712</v>
      </c>
      <c r="O71" s="79">
        <f>O7+O48+O29+O60</f>
        <v>104439</v>
      </c>
    </row>
    <row r="72" spans="2:15" ht="18.75">
      <c r="B72" s="85" t="s">
        <v>34</v>
      </c>
      <c r="C72" s="28">
        <f>C71-C67</f>
        <v>3972</v>
      </c>
      <c r="D72" s="28">
        <f t="shared" ref="D72:O72" si="27">D71-D67</f>
        <v>5351</v>
      </c>
      <c r="E72" s="28">
        <f t="shared" si="27"/>
        <v>4271</v>
      </c>
      <c r="F72" s="28">
        <f t="shared" si="27"/>
        <v>4518</v>
      </c>
      <c r="G72" s="28">
        <f>G71-G67</f>
        <v>4011</v>
      </c>
      <c r="H72" s="28">
        <f t="shared" si="27"/>
        <v>4149</v>
      </c>
      <c r="I72" s="28">
        <f t="shared" si="27"/>
        <v>19277</v>
      </c>
      <c r="J72" s="28">
        <f t="shared" si="27"/>
        <v>9081</v>
      </c>
      <c r="K72" s="28">
        <f t="shared" si="27"/>
        <v>4870</v>
      </c>
      <c r="L72" s="28">
        <f t="shared" si="27"/>
        <v>5400</v>
      </c>
      <c r="M72" s="28">
        <f t="shared" si="27"/>
        <v>6548</v>
      </c>
      <c r="N72" s="28">
        <f t="shared" si="27"/>
        <v>4902</v>
      </c>
      <c r="O72" s="80">
        <f t="shared" si="27"/>
        <v>76350</v>
      </c>
    </row>
    <row r="73" spans="2:15" ht="19.5" thickBot="1">
      <c r="B73" s="86" t="s">
        <v>39</v>
      </c>
      <c r="C73" s="84">
        <f t="shared" ref="C73:H73" si="28">C71+C70+C69</f>
        <v>22342</v>
      </c>
      <c r="D73" s="84">
        <f t="shared" si="28"/>
        <v>31046</v>
      </c>
      <c r="E73" s="84">
        <f t="shared" si="28"/>
        <v>29105</v>
      </c>
      <c r="F73" s="84">
        <f t="shared" si="28"/>
        <v>31693</v>
      </c>
      <c r="G73" s="84">
        <f t="shared" si="28"/>
        <v>28183</v>
      </c>
      <c r="H73" s="84">
        <f t="shared" si="28"/>
        <v>26020</v>
      </c>
      <c r="I73" s="84">
        <f>I71+I70+I69</f>
        <v>47534</v>
      </c>
      <c r="J73" s="84">
        <f t="shared" ref="J73:O73" si="29">J71+J70+J69</f>
        <v>40471</v>
      </c>
      <c r="K73" s="84">
        <f t="shared" si="29"/>
        <v>35419</v>
      </c>
      <c r="L73" s="84">
        <f t="shared" si="29"/>
        <v>34186</v>
      </c>
      <c r="M73" s="84">
        <f t="shared" si="29"/>
        <v>42896</v>
      </c>
      <c r="N73" s="84">
        <f t="shared" si="29"/>
        <v>30864</v>
      </c>
      <c r="O73" s="81">
        <f t="shared" si="29"/>
        <v>399759</v>
      </c>
    </row>
  </sheetData>
  <mergeCells count="10">
    <mergeCell ref="C45:N45"/>
    <mergeCell ref="O45:O46"/>
    <mergeCell ref="C56:N56"/>
    <mergeCell ref="O56:O57"/>
    <mergeCell ref="B1:N1"/>
    <mergeCell ref="B2:N2"/>
    <mergeCell ref="C4:N4"/>
    <mergeCell ref="O4:O5"/>
    <mergeCell ref="C26:N26"/>
    <mergeCell ref="O26:O27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2017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2018-04-16T07:44:01Z</dcterms:modified>
</cp:coreProperties>
</file>