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0" windowWidth="17400" windowHeight="12405" tabRatio="886" activeTab="4"/>
  </bookViews>
  <sheets>
    <sheet name="Пр2а Паспорт ПП" sheetId="15" r:id="rId1"/>
    <sheet name="Пр3а. Пок. ПП" sheetId="16" r:id="rId2"/>
    <sheet name="Пр7а. Фин.ПП" sheetId="20" r:id="rId3"/>
    <sheet name="Пр9. ОМ" sheetId="4" r:id="rId4"/>
    <sheet name="Пр14. План" sheetId="8" r:id="rId5"/>
  </sheets>
  <definedNames>
    <definedName name="_xlnm._FilterDatabase" localSheetId="4" hidden="1">'Пр14. План'!$A$4:$L$44</definedName>
    <definedName name="_xlnm.Print_Titles" localSheetId="4">'Пр14. План'!$4:$5</definedName>
    <definedName name="_xlnm.Print_Titles" localSheetId="3">'Пр9. ОМ'!$3:$4</definedName>
  </definedNames>
  <calcPr calcId="125725"/>
</workbook>
</file>

<file path=xl/calcChain.xml><?xml version="1.0" encoding="utf-8"?>
<calcChain xmlns="http://schemas.openxmlformats.org/spreadsheetml/2006/main">
  <c r="F38" i="8"/>
  <c r="G38"/>
  <c r="H38"/>
  <c r="I38"/>
  <c r="F39"/>
  <c r="G39"/>
  <c r="H39"/>
  <c r="I39"/>
  <c r="F40"/>
  <c r="G40"/>
  <c r="H40"/>
  <c r="I40"/>
  <c r="F41"/>
  <c r="G41"/>
  <c r="H41"/>
  <c r="I41"/>
  <c r="E38"/>
  <c r="E39"/>
  <c r="E40"/>
  <c r="E9"/>
  <c r="E18" i="20"/>
  <c r="F18"/>
  <c r="D18"/>
  <c r="E17"/>
  <c r="F17"/>
  <c r="D17"/>
  <c r="E16"/>
  <c r="F16"/>
  <c r="D16"/>
  <c r="E11"/>
  <c r="F11"/>
  <c r="D11"/>
  <c r="E13"/>
  <c r="F13"/>
  <c r="D13"/>
  <c r="D6"/>
  <c r="E6"/>
  <c r="F6"/>
  <c r="D7"/>
  <c r="E7"/>
  <c r="F7"/>
  <c r="E8"/>
  <c r="F8"/>
  <c r="F23"/>
  <c r="E23"/>
  <c r="C24"/>
  <c r="C22"/>
  <c r="C21"/>
  <c r="F20"/>
  <c r="F33" i="4"/>
  <c r="G33"/>
  <c r="I33"/>
  <c r="F34"/>
  <c r="G34"/>
  <c r="I34"/>
  <c r="F35"/>
  <c r="G35"/>
  <c r="H35"/>
  <c r="I35"/>
  <c r="F36"/>
  <c r="G36"/>
  <c r="H36"/>
  <c r="I36"/>
  <c r="F37"/>
  <c r="G37"/>
  <c r="I37"/>
  <c r="F38"/>
  <c r="G38"/>
  <c r="H38"/>
  <c r="D23" i="20" s="1"/>
  <c r="I38" i="4"/>
  <c r="F39"/>
  <c r="G39"/>
  <c r="H39"/>
  <c r="I39"/>
  <c r="F40"/>
  <c r="G40"/>
  <c r="H40"/>
  <c r="I40"/>
  <c r="E35"/>
  <c r="E36"/>
  <c r="E39"/>
  <c r="E40"/>
  <c r="F28"/>
  <c r="G28"/>
  <c r="H28"/>
  <c r="I28"/>
  <c r="F29"/>
  <c r="H29"/>
  <c r="I29"/>
  <c r="F30"/>
  <c r="G30"/>
  <c r="H30"/>
  <c r="I30"/>
  <c r="F31"/>
  <c r="G31"/>
  <c r="H31"/>
  <c r="I31"/>
  <c r="F32"/>
  <c r="G32"/>
  <c r="H32"/>
  <c r="I32"/>
  <c r="E31"/>
  <c r="E32"/>
  <c r="F25"/>
  <c r="H25"/>
  <c r="I25"/>
  <c r="F26"/>
  <c r="G26"/>
  <c r="H26"/>
  <c r="I26"/>
  <c r="F27"/>
  <c r="G27"/>
  <c r="H27"/>
  <c r="I27"/>
  <c r="E27"/>
  <c r="E28"/>
  <c r="F97" i="8"/>
  <c r="G97"/>
  <c r="H97"/>
  <c r="H37" i="4" s="1"/>
  <c r="I97" i="8"/>
  <c r="I93" s="1"/>
  <c r="E99"/>
  <c r="E100"/>
  <c r="E98"/>
  <c r="E94" s="1"/>
  <c r="E34" i="4" s="1"/>
  <c r="I100" i="8"/>
  <c r="G100"/>
  <c r="F100"/>
  <c r="I99"/>
  <c r="G99"/>
  <c r="F99"/>
  <c r="I98"/>
  <c r="G98"/>
  <c r="F98"/>
  <c r="I96"/>
  <c r="H96"/>
  <c r="G96"/>
  <c r="F96"/>
  <c r="E96"/>
  <c r="I95"/>
  <c r="H95"/>
  <c r="G95"/>
  <c r="F95"/>
  <c r="E95"/>
  <c r="I94"/>
  <c r="H94"/>
  <c r="H34" i="4" s="1"/>
  <c r="G94" i="8"/>
  <c r="F94"/>
  <c r="H93"/>
  <c r="H33" i="4" s="1"/>
  <c r="G93" i="8"/>
  <c r="F93"/>
  <c r="F61"/>
  <c r="H61"/>
  <c r="I61"/>
  <c r="F62"/>
  <c r="G62"/>
  <c r="H62"/>
  <c r="I62"/>
  <c r="F63"/>
  <c r="G63"/>
  <c r="H63"/>
  <c r="I63"/>
  <c r="F64"/>
  <c r="G64"/>
  <c r="H64"/>
  <c r="I64"/>
  <c r="E62"/>
  <c r="E30" i="4" s="1"/>
  <c r="E63" i="8"/>
  <c r="E64"/>
  <c r="E92"/>
  <c r="E91"/>
  <c r="E90"/>
  <c r="E89" s="1"/>
  <c r="I89"/>
  <c r="H89"/>
  <c r="G89"/>
  <c r="F89"/>
  <c r="E88"/>
  <c r="E87"/>
  <c r="E86"/>
  <c r="E85" s="1"/>
  <c r="I85"/>
  <c r="H85"/>
  <c r="G85"/>
  <c r="F85"/>
  <c r="E84"/>
  <c r="E83"/>
  <c r="E82"/>
  <c r="I81"/>
  <c r="H81"/>
  <c r="G81"/>
  <c r="F81"/>
  <c r="E79"/>
  <c r="E80"/>
  <c r="E78"/>
  <c r="E77" s="1"/>
  <c r="F77"/>
  <c r="G77"/>
  <c r="H77"/>
  <c r="I77"/>
  <c r="E75"/>
  <c r="E76"/>
  <c r="E74"/>
  <c r="E73" s="1"/>
  <c r="F73"/>
  <c r="G73"/>
  <c r="H73"/>
  <c r="I73"/>
  <c r="F75"/>
  <c r="F76"/>
  <c r="F74"/>
  <c r="E71"/>
  <c r="E72"/>
  <c r="E70"/>
  <c r="E69" s="1"/>
  <c r="F69"/>
  <c r="G69"/>
  <c r="H69"/>
  <c r="I69"/>
  <c r="F71"/>
  <c r="F72"/>
  <c r="F70"/>
  <c r="H29"/>
  <c r="H30"/>
  <c r="H28"/>
  <c r="F65"/>
  <c r="G65"/>
  <c r="G61" s="1"/>
  <c r="H65"/>
  <c r="I65"/>
  <c r="E67"/>
  <c r="E68"/>
  <c r="E66"/>
  <c r="H47"/>
  <c r="H48"/>
  <c r="H46"/>
  <c r="E55"/>
  <c r="E56"/>
  <c r="E54"/>
  <c r="F53"/>
  <c r="G53"/>
  <c r="H53"/>
  <c r="I53"/>
  <c r="E48"/>
  <c r="F45"/>
  <c r="F31" s="1"/>
  <c r="F6" s="1"/>
  <c r="G45"/>
  <c r="G31" s="1"/>
  <c r="H45"/>
  <c r="H31" s="1"/>
  <c r="H6" s="1"/>
  <c r="I45"/>
  <c r="E51"/>
  <c r="E52"/>
  <c r="E50"/>
  <c r="E49" s="1"/>
  <c r="F49"/>
  <c r="G49"/>
  <c r="H49"/>
  <c r="I49"/>
  <c r="I31" s="1"/>
  <c r="I6" s="1"/>
  <c r="E59"/>
  <c r="I60"/>
  <c r="H60"/>
  <c r="G60"/>
  <c r="F60"/>
  <c r="I59"/>
  <c r="H59"/>
  <c r="G59"/>
  <c r="F59"/>
  <c r="I58"/>
  <c r="H58"/>
  <c r="G58"/>
  <c r="F58"/>
  <c r="I57"/>
  <c r="F57"/>
  <c r="D9" i="20"/>
  <c r="E9"/>
  <c r="F9"/>
  <c r="C9"/>
  <c r="C12"/>
  <c r="C14"/>
  <c r="C11"/>
  <c r="E10"/>
  <c r="C17"/>
  <c r="C7" s="1"/>
  <c r="C18"/>
  <c r="C19"/>
  <c r="C16"/>
  <c r="D15"/>
  <c r="E15"/>
  <c r="F15"/>
  <c r="F22" i="4"/>
  <c r="F18" s="1"/>
  <c r="G22"/>
  <c r="G18" s="1"/>
  <c r="I22"/>
  <c r="I18" s="1"/>
  <c r="F23"/>
  <c r="F19" s="1"/>
  <c r="G23"/>
  <c r="G19" s="1"/>
  <c r="I23"/>
  <c r="I19" s="1"/>
  <c r="F24"/>
  <c r="F20" s="1"/>
  <c r="G24"/>
  <c r="G20" s="1"/>
  <c r="H24"/>
  <c r="H20" s="1"/>
  <c r="I24"/>
  <c r="I20" s="1"/>
  <c r="F21" i="8"/>
  <c r="F14" s="1"/>
  <c r="G21"/>
  <c r="G14" s="1"/>
  <c r="H21"/>
  <c r="H14" s="1"/>
  <c r="I21"/>
  <c r="I14" s="1"/>
  <c r="F22"/>
  <c r="F15" s="1"/>
  <c r="G22"/>
  <c r="G15" s="1"/>
  <c r="H22"/>
  <c r="H15" s="1"/>
  <c r="I22"/>
  <c r="I15" s="1"/>
  <c r="F23"/>
  <c r="F16" s="1"/>
  <c r="G23"/>
  <c r="G16" s="1"/>
  <c r="H23"/>
  <c r="H16" s="1"/>
  <c r="I23"/>
  <c r="I16" s="1"/>
  <c r="E29"/>
  <c r="E22" s="1"/>
  <c r="E15" s="1"/>
  <c r="E30"/>
  <c r="E23" s="1"/>
  <c r="E16" s="1"/>
  <c r="E28"/>
  <c r="E21" s="1"/>
  <c r="F27"/>
  <c r="F20" s="1"/>
  <c r="F13" s="1"/>
  <c r="G27"/>
  <c r="G20" s="1"/>
  <c r="G13" s="1"/>
  <c r="H27"/>
  <c r="H20" s="1"/>
  <c r="H13" s="1"/>
  <c r="I27"/>
  <c r="I20" s="1"/>
  <c r="I13" s="1"/>
  <c r="F32"/>
  <c r="F7" s="1"/>
  <c r="G32"/>
  <c r="G7" s="1"/>
  <c r="I32"/>
  <c r="I7" s="1"/>
  <c r="F33"/>
  <c r="F8" s="1"/>
  <c r="G33"/>
  <c r="G8" s="1"/>
  <c r="I33"/>
  <c r="I8" s="1"/>
  <c r="F34"/>
  <c r="F9" s="1"/>
  <c r="G34"/>
  <c r="G9" s="1"/>
  <c r="H34"/>
  <c r="H9" s="1"/>
  <c r="I34"/>
  <c r="I9" s="1"/>
  <c r="D20" i="20" l="1"/>
  <c r="D8"/>
  <c r="E97" i="8"/>
  <c r="E38" i="4"/>
  <c r="G29"/>
  <c r="G57" i="8"/>
  <c r="G25" i="4" s="1"/>
  <c r="G6" i="8"/>
  <c r="C15" i="20"/>
  <c r="C6"/>
  <c r="E5"/>
  <c r="C23"/>
  <c r="C20" s="1"/>
  <c r="E20"/>
  <c r="E81" i="8"/>
  <c r="E65"/>
  <c r="E61" s="1"/>
  <c r="E29" i="4" s="1"/>
  <c r="H22"/>
  <c r="H18" s="1"/>
  <c r="H32" i="8"/>
  <c r="H7" s="1"/>
  <c r="H23" i="4"/>
  <c r="H19" s="1"/>
  <c r="H33" i="8"/>
  <c r="H8" s="1"/>
  <c r="E46"/>
  <c r="E47"/>
  <c r="E53"/>
  <c r="E41"/>
  <c r="E24" i="4" s="1"/>
  <c r="E20" s="1"/>
  <c r="H57" i="8"/>
  <c r="G16" i="4"/>
  <c r="G12" s="1"/>
  <c r="G8" s="1"/>
  <c r="I15"/>
  <c r="I11" s="1"/>
  <c r="I7" s="1"/>
  <c r="F15"/>
  <c r="F11" s="1"/>
  <c r="F7" s="1"/>
  <c r="G14"/>
  <c r="G10" s="1"/>
  <c r="G6" s="1"/>
  <c r="I13"/>
  <c r="I9" s="1"/>
  <c r="F13"/>
  <c r="F9" s="1"/>
  <c r="G21"/>
  <c r="G17" s="1"/>
  <c r="I16"/>
  <c r="I12" s="1"/>
  <c r="I8" s="1"/>
  <c r="F16"/>
  <c r="F12" s="1"/>
  <c r="F8" s="1"/>
  <c r="G15"/>
  <c r="G11" s="1"/>
  <c r="G7" s="1"/>
  <c r="I14"/>
  <c r="I10" s="1"/>
  <c r="I6" s="1"/>
  <c r="F14"/>
  <c r="F10" s="1"/>
  <c r="F6" s="1"/>
  <c r="G13"/>
  <c r="G9" s="1"/>
  <c r="G5" s="1"/>
  <c r="I21"/>
  <c r="I17" s="1"/>
  <c r="F21"/>
  <c r="F17" s="1"/>
  <c r="E60" i="8"/>
  <c r="E16" i="4"/>
  <c r="E12" s="1"/>
  <c r="E8" s="1"/>
  <c r="E15"/>
  <c r="E11" s="1"/>
  <c r="H16"/>
  <c r="H12" s="1"/>
  <c r="H8" s="1"/>
  <c r="H15"/>
  <c r="H11" s="1"/>
  <c r="H7" s="1"/>
  <c r="E14" i="8"/>
  <c r="E14" i="4"/>
  <c r="E10" s="1"/>
  <c r="H14"/>
  <c r="H10" s="1"/>
  <c r="H6" s="1"/>
  <c r="H13"/>
  <c r="H9" s="1"/>
  <c r="E34" i="8"/>
  <c r="H21" i="4"/>
  <c r="H17" s="1"/>
  <c r="F10" i="20"/>
  <c r="F5" s="1"/>
  <c r="D10"/>
  <c r="D5" s="1"/>
  <c r="C13"/>
  <c r="C8" s="1"/>
  <c r="E27" i="8"/>
  <c r="E20" s="1"/>
  <c r="E93" l="1"/>
  <c r="E33" i="4" s="1"/>
  <c r="E37"/>
  <c r="H5"/>
  <c r="F5"/>
  <c r="I5"/>
  <c r="E23"/>
  <c r="E19" s="1"/>
  <c r="E7" s="1"/>
  <c r="E45" i="8"/>
  <c r="E57"/>
  <c r="E25" i="4" s="1"/>
  <c r="E58" i="8"/>
  <c r="E26" i="4" s="1"/>
  <c r="E13" i="8"/>
  <c r="E13" i="4"/>
  <c r="E9" s="1"/>
  <c r="C10" i="20"/>
  <c r="C5" s="1"/>
  <c r="E32" i="8" l="1"/>
  <c r="E7" s="1"/>
  <c r="E22" i="4"/>
  <c r="E18" s="1"/>
  <c r="E6" s="1"/>
  <c r="E33" i="8"/>
  <c r="E8" s="1"/>
  <c r="E31"/>
  <c r="E21" i="4"/>
  <c r="E17" s="1"/>
  <c r="E5" s="1"/>
  <c r="E24" i="8" l="1"/>
  <c r="E6"/>
  <c r="E26"/>
  <c r="E25"/>
</calcChain>
</file>

<file path=xl/sharedStrings.xml><?xml version="1.0" encoding="utf-8"?>
<sst xmlns="http://schemas.openxmlformats.org/spreadsheetml/2006/main" count="312" uniqueCount="139">
  <si>
    <t xml:space="preserve"> № п/п</t>
  </si>
  <si>
    <t>Объемы и источники финансирования (тыс. руб.)</t>
  </si>
  <si>
    <t>Годы реализации</t>
  </si>
  <si>
    <t>ОБ</t>
  </si>
  <si>
    <t>ФБ</t>
  </si>
  <si>
    <t>МБ</t>
  </si>
  <si>
    <t>ВБС</t>
  </si>
  <si>
    <t>Всего</t>
  </si>
  <si>
    <t>1.1.</t>
  </si>
  <si>
    <t>1.2.</t>
  </si>
  <si>
    <t>Показатель результативности 1</t>
  </si>
  <si>
    <t>Показатель результативности 2</t>
  </si>
  <si>
    <t>Соисполнители, участники</t>
  </si>
  <si>
    <t>1.</t>
  </si>
  <si>
    <t>2.</t>
  </si>
  <si>
    <t>…</t>
  </si>
  <si>
    <t xml:space="preserve"> Срок выполнения</t>
  </si>
  <si>
    <t>№ п/п</t>
  </si>
  <si>
    <t>Ед. изм.</t>
  </si>
  <si>
    <t>Факт</t>
  </si>
  <si>
    <t>План</t>
  </si>
  <si>
    <t>Источник данных</t>
  </si>
  <si>
    <t>1.1.1.</t>
  </si>
  <si>
    <t>1.1.1.1.</t>
  </si>
  <si>
    <t xml:space="preserve"> Ожидаемый конечный результат выполнения основного мероприятия</t>
  </si>
  <si>
    <t>Соисполнители, участники, исполнители</t>
  </si>
  <si>
    <t xml:space="preserve">Ожидаемые конечные результаты и показатели результативности выполнения  мероприятий </t>
  </si>
  <si>
    <t>По годам реализации</t>
  </si>
  <si>
    <t xml:space="preserve">Паспорт </t>
  </si>
  <si>
    <t>(наименование подпрограммы)</t>
  </si>
  <si>
    <t>Цели подпрограммы</t>
  </si>
  <si>
    <t>Задачи подпрограммы</t>
  </si>
  <si>
    <t>Целевые показатели подпрограммы</t>
  </si>
  <si>
    <t>Сроки и этапы реализации подпрограммы</t>
  </si>
  <si>
    <t>Финансовое обеспечение подпрограммы</t>
  </si>
  <si>
    <t>Ответственный исполнитель подпрограммы</t>
  </si>
  <si>
    <t>Соисполнители подпрограммы</t>
  </si>
  <si>
    <t>Ожидаемые конечные результаты реализации подпрограммы</t>
  </si>
  <si>
    <t>Перечень показателей подпрограммы</t>
  </si>
  <si>
    <t>I</t>
  </si>
  <si>
    <t>Подпрограмма, показатель</t>
  </si>
  <si>
    <t>Объемы финансирования подпрограммы, тыс. рублей</t>
  </si>
  <si>
    <t>Соисполнитель, ответственный за выполнение показателя</t>
  </si>
  <si>
    <t>1.2.1.</t>
  </si>
  <si>
    <t>Перечень ВЦП (графа указывается только при наличии ВЦП в составе подпрограммы)</t>
  </si>
  <si>
    <t>(наименование муниципальной программы)</t>
  </si>
  <si>
    <t>Муниципальная программа, подпрограмма, основное мероприятие, ведомственная целевая программа</t>
  </si>
  <si>
    <t>Муниципальная программа, подпрограмма, основное мероприятие, мероприятие</t>
  </si>
  <si>
    <t>Развитие муниципального управления и гражданского общества</t>
  </si>
  <si>
    <t>2014-2016 гг.</t>
  </si>
  <si>
    <t>Администрация Терского района</t>
  </si>
  <si>
    <t xml:space="preserve">Показатели задач подпрограммы:  
</t>
  </si>
  <si>
    <t>Своевременное и качественное ведение и предоставление бюджетной, налоговой и статистической отчетности органов  местного самоуправления и муниципальных учреждений Терского района</t>
  </si>
  <si>
    <r>
      <t xml:space="preserve">Подпрограмма                                     </t>
    </r>
    <r>
      <rPr>
        <b/>
        <sz val="8"/>
        <color theme="1"/>
        <rFont val="Times New Roman"/>
        <family val="1"/>
        <charset val="204"/>
      </rPr>
      <t>"Обслуживание деятельности органов местного самоуправления и муниципальных учреждений Терского района»  на 2014 - 2016 годы"</t>
    </r>
  </si>
  <si>
    <t xml:space="preserve">подпрограммы «Обслуживание деятельности органов местного самоуправления и
муниципальных учреждений Терского района»
 на 2014 - 2016 годы
</t>
  </si>
  <si>
    <t xml:space="preserve">Обслуживание деятельности  органов местного самоуправления и муниципальных учреждений  Терского района </t>
  </si>
  <si>
    <t>Основное мероприятие 1.1.1.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</si>
  <si>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Мероприятие 1.1.1.1.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</si>
  <si>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 xml:space="preserve">Основное мероприятие 1.2.1.                Обеспечение финансово-экономических, правовых гарантий органов местного самоуправления Терского района                 </t>
  </si>
  <si>
    <t>Повышение эффективности деятельности органов местного самоуправления Терского района</t>
  </si>
  <si>
    <t>Повышение качества управления и уровня исполнительской дисциплины органов местного самоуправления Терского района</t>
  </si>
  <si>
    <t>МКУ "ЦБУ и О"</t>
  </si>
  <si>
    <t>Подпрограмма 1 "Обслуживание деятельности органов местного самоуправления и
муниципальных учреждений Терского района»
 на 2014 - 2016 годы"</t>
  </si>
  <si>
    <t>Обеспечение ведения бюджетного, налогового и статистического учета органов  местного самоуправления и муниципальных учреждений Терского района</t>
  </si>
  <si>
    <t>Обеспечение исполнения функций в рамках полномочий органов  местного самоуправления Терского района</t>
  </si>
  <si>
    <t>Реализация программных мероприятий обеспечит своевременное и в полном объеме обслуживание органов местного самоуправления и  муниципальных учреждений Терского района</t>
  </si>
  <si>
    <t>нет</t>
  </si>
  <si>
    <t>Доля ОМСУ и муниципальных учреждений Терского района от общего количества ОМСУ и муниципальных учреждений Терского района, ведение бухгалтерского учета и отчетности которых передано МКУ «ЦБУ и О»,%</t>
  </si>
  <si>
    <t>Количество обслуживаемых учреждений, единиц</t>
  </si>
  <si>
    <t>План реализации муниципальной подпрограммы "Обслуживание деятельности органов местного самоуправления и муниципальных учреждений Терского района»  на 2014 - 2016 годы"</t>
  </si>
  <si>
    <t>Перечень основных мероприятий программы "Обслуживание деятельности органов местного самоуправления и муниципальных учреждений Терского района»  на 2014 - 2016 годы"</t>
  </si>
  <si>
    <t>Подпрограмма 1 "Обслуживание деятельности органов местного самоуправления и муниципальных учреждений Терского района»  на 2014 - 2016 годы"</t>
  </si>
  <si>
    <r>
      <rPr>
        <b/>
        <sz val="8"/>
        <color theme="1"/>
        <rFont val="Times New Roman"/>
        <family val="1"/>
        <charset val="204"/>
      </rPr>
      <t>Задача 1.</t>
    </r>
    <r>
      <rPr>
        <sz val="8"/>
        <color theme="1"/>
        <rFont val="Times New Roman"/>
        <family val="1"/>
        <charset val="204"/>
      </rPr>
      <t xml:space="preserve"> Обеспечение ведения бюджетного, налогового и статистического учета органов  местного самоуправления и муниципальных учреждений Терского района</t>
    </r>
  </si>
  <si>
    <r>
      <rPr>
        <b/>
        <sz val="8"/>
        <color theme="1"/>
        <rFont val="Times New Roman"/>
        <family val="1"/>
        <charset val="204"/>
      </rPr>
      <t>Задача 2</t>
    </r>
    <r>
      <rPr>
        <sz val="8"/>
        <color theme="1"/>
        <rFont val="Times New Roman"/>
        <family val="1"/>
        <charset val="204"/>
      </rPr>
      <t>.  Обеспечение исполнения функций в рамках полномочий органов  местного самоуправления Терского района</t>
    </r>
  </si>
  <si>
    <t>Задача 2.  Обеспечение исполнения функций в рамках полномочий органов  местного самоуправления Терского района</t>
  </si>
  <si>
    <t>Сведения об объемах финансирования подпрограммы  "Обслуживание деятельности органов местного самоуправления и муниципальных учреждений Терского района»  на 2014 - 2016 годы"</t>
  </si>
  <si>
    <t>Доля ОМСУ и муниципальных учреждений Терского района от общего количества ОМСУ и муниципальных учреждений Терского района, ведение бухгалтерского учета и отчетности которых передано МКУ «ЦБУ и О»</t>
  </si>
  <si>
    <t>%</t>
  </si>
  <si>
    <t>данные МКУ "ЦБУ и О"</t>
  </si>
  <si>
    <t>1.1.2.</t>
  </si>
  <si>
    <t>ед.</t>
  </si>
  <si>
    <t>Количество обслуживаемых учреждений</t>
  </si>
  <si>
    <t>да/нет</t>
  </si>
  <si>
    <t>да</t>
  </si>
  <si>
    <t>Значение показателя</t>
  </si>
  <si>
    <t>1.3.</t>
  </si>
  <si>
    <t>1.3.1.</t>
  </si>
  <si>
    <t>1.2.1.2</t>
  </si>
  <si>
    <t>1.2.1.1.</t>
  </si>
  <si>
    <t xml:space="preserve">Количество пенсионеров, получающих пенсию за выслугу лет, чел. </t>
  </si>
  <si>
    <t xml:space="preserve">Мероприятие 1.2.1.1.   Обеспечение финансово-экономических, правовых гарантий органов местного самоуправления Терского района                 </t>
  </si>
  <si>
    <t>Деятельность органов местного самоуправления, да/нет</t>
  </si>
  <si>
    <t>1.2.1.3.</t>
  </si>
  <si>
    <t xml:space="preserve">Мероприятие 1.2.1.3.  Материально-техническое и транспортное обеспечение органов местного самоуправления и  муниципальных казённых учреждений  Терского района   </t>
  </si>
  <si>
    <t>1.3.1.1.</t>
  </si>
  <si>
    <t>1.3.1.2.</t>
  </si>
  <si>
    <t>Мероприятие 1.3.1.1.  Государственная регистрация актов гражданского состояния (субвенции на государственную регистрацию актов гражданского состояния)</t>
  </si>
  <si>
    <t>Осуществление государственной регистрации актов гражданского состояния, да/нет</t>
  </si>
  <si>
    <t>Мероприятие 1.3.1.2.  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</si>
  <si>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Администрация Терского района, МКУ "ЦБУ и О"</t>
  </si>
  <si>
    <t>х</t>
  </si>
  <si>
    <t>1.3.1.3.</t>
  </si>
  <si>
    <t>1.3.1.4.</t>
  </si>
  <si>
    <t>Мероприятие 1.3.1.4.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</si>
  <si>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1.3.1.5.</t>
  </si>
  <si>
    <t>Мероприятие 1.3.1.5.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</si>
  <si>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1.3.1.6.</t>
  </si>
  <si>
    <t>Мероприятие 1.3.1.6.  Реализация  Закона Мурманской области "Об административных комиссиях"</t>
  </si>
  <si>
    <t>1.3.1.7.</t>
  </si>
  <si>
    <t>Мероприятие 1.3.1.7.  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</si>
  <si>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Мероприятие 1.2.1.2.      Пенсии за выслугу лет муниципальным служащим (ЗМО «О муниципальной службе в Мурманской области» № 87-01-ЗМО от 27.11.97)</t>
  </si>
  <si>
    <t>Организация деятельности органов местного самоуправления, да/нет</t>
  </si>
  <si>
    <r>
      <rPr>
        <b/>
        <sz val="8"/>
        <color theme="1"/>
        <rFont val="Times New Roman"/>
        <family val="1"/>
        <charset val="204"/>
      </rPr>
      <t>Задача 3</t>
    </r>
    <r>
      <rPr>
        <sz val="8"/>
        <color theme="1"/>
        <rFont val="Times New Roman"/>
        <family val="1"/>
        <charset val="204"/>
      </rPr>
      <t>.  Осуществление органами местного самоуправления муниципальных образований Мурманской области отдельных государственных полномочий</t>
    </r>
  </si>
  <si>
    <t>Основное мероприятие 1.3.1.               Организация и исполнение органами местного самоуправления муниципальных образований Мурманской области отдельных государственных полномочий</t>
  </si>
  <si>
    <t>Мероприятие 1.3.1.3.  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</si>
  <si>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1.4.</t>
  </si>
  <si>
    <t>1.4.1.</t>
  </si>
  <si>
    <t>Выполнение заявок на транспортное обслуживание, %</t>
  </si>
  <si>
    <t>Основное мероприятие 1.4.1.               Организация грузопассажирских перевозок для нужд муниципальных  учреждений; Осуществление технического обслуживания, эксплуатации и ремонта инженерных сетей зданий и сооружений муниципальных  учреждений</t>
  </si>
  <si>
    <r>
      <rPr>
        <b/>
        <sz val="8"/>
        <color theme="1"/>
        <rFont val="Times New Roman"/>
        <family val="1"/>
        <charset val="204"/>
      </rPr>
      <t>Задача 4</t>
    </r>
    <r>
      <rPr>
        <sz val="8"/>
        <color theme="1"/>
        <rFont val="Times New Roman"/>
        <family val="1"/>
        <charset val="204"/>
      </rPr>
      <t>.  Обеспечение  технического обслуживания  имущества муниципальных учреждений</t>
    </r>
  </si>
  <si>
    <t xml:space="preserve"> Обеспечение  технического обслуживания  имущества муниципальных учреждений, да/нет</t>
  </si>
  <si>
    <t>3.</t>
  </si>
  <si>
    <t>4.</t>
  </si>
  <si>
    <t>Задача 1. Обеспечение ведения бюджетного, налогового и статистического учета органов  местного самоуправления и муниципальных учреждений Терского района</t>
  </si>
  <si>
    <t xml:space="preserve"> Обеспечение  технического обслуживания  имущества муниципальных учреждений</t>
  </si>
  <si>
    <t>Задача 3.  Осуществление органами местного самоуправления муниципальных образований Мурманской области отдельных государственных полномочий</t>
  </si>
  <si>
    <t>Осуществление администрацией Терского района  отдельных государственных полномочий</t>
  </si>
  <si>
    <t>Задача 4.  Обеспечение  технического обслуживания  имущества муниципальных учреждений</t>
  </si>
  <si>
    <t>Организация  технического обслуживания  имущества муниципальных учреждений</t>
  </si>
  <si>
    <t>Осуществление органами местного самоуправления муниципальных образований Мурманской области отдельных государственных полномочий</t>
  </si>
  <si>
    <t>Обеспечение  технического обслуживания  имущества муниципальных учреждений</t>
  </si>
  <si>
    <t>• Своевременное и качественное ведение и предоставление бюджетной, налоговой и статистической отчетности органов местного самоуправления и муниципальных учреждений Терского района
• Повышение качества управления и уровня исполнительской дисциплины органов местного самоуправления Терского района                                        - Осуществление администрацией Терского района  отдельных государственных полномочий                                                                                                         - Организация  технического обслуживания  имущества муниципальных учреждений</t>
  </si>
  <si>
    <t>данные администрации Терского района</t>
  </si>
  <si>
    <t>МКУ "ЦБУиО", Администрация Терского района, МАУ КХЭО</t>
  </si>
  <si>
    <t>данные МАУ КХЭО</t>
  </si>
  <si>
    <t>МАУ  КХЭО</t>
  </si>
  <si>
    <t>МАУ КХЭО</t>
  </si>
  <si>
    <t xml:space="preserve">Всего по подпрограмме: 142109,646 тыс. рублей, в том числе:
ОБ: 3756,6 тыс. рублей, из них:
  2014 год: 1252,2 тыс. рублей,
  2015 год: 1252,2 тыс. рублей,
  2016 год: 1252,2 тыс. рублей
МБ: 132841,146 тыс. рублей, из них:
  2014 год: 43780,382 тыс. рублей,
  2015 год: 43780,382 тыс. рублей,
  2016 год: 43780,382 тыс. рублей
ФБ: 5511,9 тыс. рублей, из них:
  2014 год: 1824,3 тыс. рублей,
  2015 год: 1843,8 тыс. рублей,
  2016 год: 1843,8 тыс. рублей
ВБС: 0 тыс. рублей, из них:
  2014 год: 0 тыс. рублей,
  2015 год: 0 тыс. рублей,
  2016 год: 0  тыс. рублей
</t>
  </si>
  <si>
    <r>
      <t>УТВЕРЖДЕН                                                                                   постановлением администрации Терского района                                  №457 от 15.10.2013 (</t>
    </r>
    <r>
      <rPr>
        <i/>
        <sz val="11"/>
        <rFont val="Times New Roman"/>
        <family val="1"/>
        <charset val="204"/>
      </rPr>
      <t>в редакции постановления администрации Терского района  от 03.07.2014 № 356)</t>
    </r>
  </si>
</sst>
</file>

<file path=xl/styles.xml><?xml version="1.0" encoding="utf-8"?>
<styleSheet xmlns="http://schemas.openxmlformats.org/spreadsheetml/2006/main">
  <numFmts count="1">
    <numFmt numFmtId="164" formatCode="0.0"/>
  </numFmts>
  <fonts count="19">
    <font>
      <sz val="11"/>
      <color theme="1"/>
      <name val="Calibri"/>
      <family val="2"/>
      <charset val="204"/>
      <scheme val="minor"/>
    </font>
    <font>
      <sz val="8"/>
      <color theme="1"/>
      <name val="Times New Roman"/>
      <family val="1"/>
      <charset val="204"/>
    </font>
    <font>
      <sz val="10"/>
      <color theme="1"/>
      <name val="Times New Roman"/>
      <family val="1"/>
      <charset val="204"/>
    </font>
    <font>
      <u/>
      <sz val="11"/>
      <color theme="10"/>
      <name val="Calibri"/>
      <family val="2"/>
      <charset val="204"/>
      <scheme val="minor"/>
    </font>
    <font>
      <sz val="11"/>
      <color theme="1"/>
      <name val="Times New Roman"/>
      <family val="1"/>
      <charset val="204"/>
    </font>
    <font>
      <sz val="10"/>
      <name val="Times New Roman"/>
      <family val="1"/>
      <charset val="204"/>
    </font>
    <font>
      <sz val="14"/>
      <color theme="1"/>
      <name val="Times New Roman"/>
      <family val="1"/>
      <charset val="204"/>
    </font>
    <font>
      <vertAlign val="superscript"/>
      <sz val="14"/>
      <color theme="1"/>
      <name val="Times New Roman"/>
      <family val="1"/>
      <charset val="204"/>
    </font>
    <font>
      <sz val="12"/>
      <color theme="1"/>
      <name val="Times New Roman"/>
      <family val="1"/>
      <charset val="204"/>
    </font>
    <font>
      <u/>
      <sz val="14"/>
      <color theme="1"/>
      <name val="Times New Roman"/>
      <family val="1"/>
      <charset val="204"/>
    </font>
    <font>
      <b/>
      <sz val="8"/>
      <color theme="1"/>
      <name val="Times New Roman"/>
      <family val="1"/>
      <charset val="204"/>
    </font>
    <font>
      <b/>
      <i/>
      <sz val="8"/>
      <color theme="1"/>
      <name val="Times New Roman"/>
      <family val="1"/>
      <charset val="204"/>
    </font>
    <font>
      <b/>
      <sz val="12"/>
      <color theme="1"/>
      <name val="Times New Roman"/>
      <family val="1"/>
      <charset val="204"/>
    </font>
    <font>
      <b/>
      <sz val="11"/>
      <color theme="1"/>
      <name val="Times New Roman"/>
      <family val="1"/>
      <charset val="204"/>
    </font>
    <font>
      <b/>
      <i/>
      <sz val="10"/>
      <color theme="1"/>
      <name val="Times New Roman"/>
      <family val="1"/>
      <charset val="204"/>
    </font>
    <font>
      <b/>
      <i/>
      <sz val="10"/>
      <name val="Times New Roman"/>
      <family val="1"/>
      <charset val="204"/>
    </font>
    <font>
      <sz val="12"/>
      <name val="Times New Roman"/>
      <family val="1"/>
      <charset val="204"/>
    </font>
    <font>
      <sz val="11"/>
      <name val="Times New Roman"/>
      <family val="1"/>
      <charset val="204"/>
    </font>
    <font>
      <i/>
      <sz val="11"/>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04">
    <xf numFmtId="0" fontId="0" fillId="0" borderId="0" xfId="0"/>
    <xf numFmtId="0" fontId="0" fillId="0" borderId="0" xfId="0" applyAlignment="1">
      <alignment horizontal="center"/>
    </xf>
    <xf numFmtId="0" fontId="4" fillId="0" borderId="0" xfId="0" applyFont="1" applyAlignment="1">
      <alignment horizontal="center"/>
    </xf>
    <xf numFmtId="0" fontId="0" fillId="0" borderId="0" xfId="0" applyAlignment="1">
      <alignment wrapText="1"/>
    </xf>
    <xf numFmtId="0" fontId="2" fillId="0" borderId="0" xfId="0" applyFont="1" applyBorder="1" applyAlignment="1">
      <alignment horizontal="center" vertical="center" wrapText="1"/>
    </xf>
    <xf numFmtId="0" fontId="0" fillId="0" borderId="0" xfId="0"/>
    <xf numFmtId="0" fontId="4" fillId="0" borderId="0" xfId="0" applyFont="1" applyAlignment="1">
      <alignment horizontal="center" vertical="center" wrapText="1"/>
    </xf>
    <xf numFmtId="0" fontId="2" fillId="0" borderId="1" xfId="0" applyFont="1" applyBorder="1" applyAlignment="1">
      <alignment vertical="center" wrapText="1"/>
    </xf>
    <xf numFmtId="0" fontId="6" fillId="0" borderId="0" xfId="0" applyFont="1" applyFill="1" applyAlignment="1">
      <alignment horizontal="right" vertical="center"/>
    </xf>
    <xf numFmtId="0" fontId="0" fillId="0" borderId="0" xfId="0" applyFill="1"/>
    <xf numFmtId="0" fontId="7" fillId="0" borderId="0" xfId="0" applyFont="1" applyFill="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0" fillId="0" borderId="0" xfId="0" applyFill="1" applyAlignment="1">
      <alignment vertical="center"/>
    </xf>
    <xf numFmtId="0" fontId="0" fillId="0" borderId="0" xfId="0" applyNumberFormat="1" applyAlignment="1">
      <alignment horizontal="center" wrapText="1"/>
    </xf>
    <xf numFmtId="0" fontId="0" fillId="0" borderId="0" xfId="0" applyAlignment="1">
      <alignment horizontal="center" wrapText="1"/>
    </xf>
    <xf numFmtId="0" fontId="4" fillId="0" borderId="0" xfId="0" applyNumberFormat="1" applyFont="1" applyAlignment="1">
      <alignment horizontal="center" wrapText="1"/>
    </xf>
    <xf numFmtId="0" fontId="4" fillId="0" borderId="0" xfId="0" applyFont="1" applyAlignment="1">
      <alignment wrapText="1"/>
    </xf>
    <xf numFmtId="0" fontId="4" fillId="0" borderId="0" xfId="0" applyFont="1" applyAlignment="1">
      <alignment horizontal="center" wrapText="1"/>
    </xf>
    <xf numFmtId="0" fontId="1" fillId="0" borderId="1" xfId="0" applyFont="1" applyFill="1" applyBorder="1" applyAlignment="1">
      <alignment vertical="center" wrapText="1"/>
    </xf>
    <xf numFmtId="0" fontId="4" fillId="0" borderId="0" xfId="0" applyFont="1" applyFill="1" applyAlignment="1">
      <alignment wrapText="1"/>
    </xf>
    <xf numFmtId="0" fontId="2" fillId="0" borderId="1" xfId="0" applyFont="1" applyBorder="1" applyAlignment="1">
      <alignment wrapText="1"/>
    </xf>
    <xf numFmtId="0" fontId="2" fillId="0" borderId="0" xfId="0" applyFont="1" applyBorder="1" applyAlignment="1">
      <alignment wrapText="1"/>
    </xf>
    <xf numFmtId="0" fontId="8" fillId="0" borderId="1" xfId="0" applyFont="1" applyFill="1" applyBorder="1" applyAlignment="1">
      <alignment horizontal="left" vertical="top" wrapText="1"/>
    </xf>
    <xf numFmtId="0" fontId="8" fillId="0" borderId="1" xfId="0" applyFont="1" applyFill="1" applyBorder="1" applyAlignment="1">
      <alignment horizontal="left" vertical="center" wrapText="1"/>
    </xf>
    <xf numFmtId="0" fontId="0" fillId="0" borderId="0" xfId="0" applyFill="1"/>
    <xf numFmtId="0" fontId="2"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vertical="center" wrapText="1"/>
    </xf>
    <xf numFmtId="0" fontId="2" fillId="0" borderId="1" xfId="0" applyFont="1" applyFill="1" applyBorder="1" applyAlignment="1">
      <alignment wrapText="1"/>
    </xf>
    <xf numFmtId="0" fontId="2" fillId="0" borderId="1" xfId="0" applyFont="1" applyFill="1" applyBorder="1" applyAlignment="1">
      <alignment vertical="center" wrapText="1"/>
    </xf>
    <xf numFmtId="0" fontId="2" fillId="0" borderId="1" xfId="0" applyFont="1" applyBorder="1" applyAlignment="1">
      <alignment horizontal="center" vertical="center" wrapText="1"/>
    </xf>
    <xf numFmtId="0" fontId="0" fillId="0" borderId="0" xfId="0" applyFill="1" applyAlignment="1">
      <alignment wrapText="1"/>
    </xf>
    <xf numFmtId="0" fontId="0" fillId="0" borderId="0" xfId="0" applyFill="1" applyBorder="1" applyAlignment="1">
      <alignment wrapText="1"/>
    </xf>
    <xf numFmtId="0" fontId="4" fillId="0" borderId="1" xfId="0" applyFont="1" applyFill="1" applyBorder="1" applyAlignment="1">
      <alignment wrapText="1"/>
    </xf>
    <xf numFmtId="0" fontId="1" fillId="0" borderId="1" xfId="0" applyFont="1" applyFill="1" applyBorder="1" applyAlignment="1">
      <alignment wrapText="1"/>
    </xf>
    <xf numFmtId="0" fontId="1" fillId="0" borderId="1" xfId="0" applyFont="1" applyFill="1" applyBorder="1" applyAlignment="1">
      <alignment horizontal="center" wrapText="1"/>
    </xf>
    <xf numFmtId="164" fontId="1" fillId="0" borderId="1" xfId="0" applyNumberFormat="1" applyFont="1" applyFill="1" applyBorder="1" applyAlignment="1">
      <alignment wrapText="1"/>
    </xf>
    <xf numFmtId="0" fontId="4" fillId="0" borderId="0" xfId="0" applyNumberFormat="1" applyFont="1" applyFill="1" applyAlignment="1">
      <alignment horizontal="center" wrapText="1"/>
    </xf>
    <xf numFmtId="0" fontId="4" fillId="0" borderId="0" xfId="0" applyFont="1" applyFill="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1" xfId="0" applyFont="1" applyFill="1" applyBorder="1" applyAlignment="1">
      <alignment vertical="center" wrapText="1"/>
    </xf>
    <xf numFmtId="0" fontId="16" fillId="0" borderId="1"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6" fillId="0" borderId="0" xfId="0" applyFont="1" applyFill="1" applyAlignment="1">
      <alignment horizontal="center" vertical="center" wrapText="1"/>
    </xf>
    <xf numFmtId="0" fontId="0" fillId="0" borderId="0" xfId="0" applyFill="1"/>
    <xf numFmtId="0" fontId="7" fillId="0" borderId="0" xfId="0" applyFont="1" applyFill="1" applyAlignment="1">
      <alignment horizontal="center" vertical="center"/>
    </xf>
    <xf numFmtId="0" fontId="6" fillId="0" borderId="0" xfId="0" applyFont="1" applyFill="1" applyAlignment="1">
      <alignment horizontal="center" vertical="center"/>
    </xf>
    <xf numFmtId="0" fontId="9" fillId="0" borderId="0" xfId="0" applyFont="1" applyFill="1" applyAlignment="1">
      <alignment horizontal="center" vertical="center"/>
    </xf>
    <xf numFmtId="0" fontId="8" fillId="0" borderId="1"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left"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0" xfId="0" applyFont="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wrapText="1"/>
    </xf>
    <xf numFmtId="0" fontId="14" fillId="0" borderId="1" xfId="0" applyFont="1" applyFill="1" applyBorder="1" applyAlignment="1">
      <alignment vertical="center" wrapText="1"/>
    </xf>
    <xf numFmtId="0" fontId="13" fillId="0" borderId="0" xfId="0" applyFont="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7" fillId="0" borderId="0" xfId="0" applyFont="1" applyAlignment="1">
      <alignment horizontal="right" wrapText="1"/>
    </xf>
    <xf numFmtId="0" fontId="12" fillId="0" borderId="0" xfId="0" applyNumberFormat="1" applyFont="1" applyAlignment="1">
      <alignment horizontal="center" wrapText="1"/>
    </xf>
    <xf numFmtId="0" fontId="4" fillId="0" borderId="1" xfId="0" applyFont="1" applyFill="1" applyBorder="1" applyAlignment="1">
      <alignment horizont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NumberFormat="1" applyFont="1" applyFill="1" applyBorder="1" applyAlignment="1">
      <alignment horizontal="center" wrapText="1"/>
    </xf>
    <xf numFmtId="0" fontId="1" fillId="0" borderId="2" xfId="0" applyNumberFormat="1" applyFont="1" applyFill="1" applyBorder="1" applyAlignment="1">
      <alignment horizontal="left" vertical="center" wrapText="1"/>
    </xf>
    <xf numFmtId="0" fontId="1" fillId="0" borderId="3" xfId="0" applyNumberFormat="1" applyFont="1" applyFill="1" applyBorder="1" applyAlignment="1">
      <alignment horizontal="left"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B22"/>
  <sheetViews>
    <sheetView view="pageBreakPreview" topLeftCell="A17" zoomScaleSheetLayoutView="100" workbookViewId="0">
      <selection sqref="A1:B21"/>
    </sheetView>
  </sheetViews>
  <sheetFormatPr defaultRowHeight="15"/>
  <cols>
    <col min="1" max="1" width="39.28515625" style="9" customWidth="1"/>
    <col min="2" max="2" width="68.5703125" style="9" customWidth="1"/>
    <col min="3" max="16384" width="9.140625" style="9"/>
  </cols>
  <sheetData>
    <row r="1" spans="1:2" ht="18.75">
      <c r="A1" s="8"/>
    </row>
    <row r="2" spans="1:2" ht="18.75">
      <c r="A2" s="57" t="s">
        <v>28</v>
      </c>
      <c r="B2" s="57"/>
    </row>
    <row r="3" spans="1:2" ht="60" customHeight="1">
      <c r="A3" s="54" t="s">
        <v>54</v>
      </c>
      <c r="B3" s="55"/>
    </row>
    <row r="4" spans="1:2" ht="22.5" customHeight="1">
      <c r="A4" s="56" t="s">
        <v>29</v>
      </c>
      <c r="B4" s="56"/>
    </row>
    <row r="5" spans="1:2" ht="11.25" customHeight="1">
      <c r="A5" s="57"/>
      <c r="B5" s="57"/>
    </row>
    <row r="6" spans="1:2" ht="18.75">
      <c r="A6" s="58" t="s">
        <v>48</v>
      </c>
      <c r="B6" s="57"/>
    </row>
    <row r="7" spans="1:2" ht="22.5">
      <c r="A7" s="56" t="s">
        <v>45</v>
      </c>
      <c r="B7" s="56"/>
    </row>
    <row r="8" spans="1:2" ht="17.25" customHeight="1">
      <c r="A8" s="10"/>
    </row>
    <row r="9" spans="1:2" ht="35.25" customHeight="1">
      <c r="A9" s="59" t="s">
        <v>30</v>
      </c>
      <c r="B9" s="52" t="s">
        <v>55</v>
      </c>
    </row>
    <row r="10" spans="1:2" ht="16.5" customHeight="1">
      <c r="A10" s="59"/>
      <c r="B10" s="53"/>
    </row>
    <row r="11" spans="1:2" ht="54" customHeight="1">
      <c r="A11" s="49" t="s">
        <v>31</v>
      </c>
      <c r="B11" s="11" t="s">
        <v>63</v>
      </c>
    </row>
    <row r="12" spans="1:2" ht="45" customHeight="1">
      <c r="A12" s="50"/>
      <c r="B12" s="11" t="s">
        <v>64</v>
      </c>
    </row>
    <row r="13" spans="1:2" s="25" customFormat="1" ht="52.5" customHeight="1">
      <c r="A13" s="50"/>
      <c r="B13" s="24" t="s">
        <v>129</v>
      </c>
    </row>
    <row r="14" spans="1:2" s="25" customFormat="1" ht="45" customHeight="1">
      <c r="A14" s="51"/>
      <c r="B14" s="24" t="s">
        <v>130</v>
      </c>
    </row>
    <row r="15" spans="1:2" ht="141.75" customHeight="1">
      <c r="A15" s="11" t="s">
        <v>32</v>
      </c>
      <c r="B15" s="23" t="s">
        <v>131</v>
      </c>
    </row>
    <row r="16" spans="1:2" ht="73.5" customHeight="1">
      <c r="A16" s="11" t="s">
        <v>44</v>
      </c>
      <c r="B16" s="24" t="s">
        <v>66</v>
      </c>
    </row>
    <row r="17" spans="1:2" ht="35.25" customHeight="1">
      <c r="A17" s="12" t="s">
        <v>33</v>
      </c>
      <c r="B17" s="11" t="s">
        <v>49</v>
      </c>
    </row>
    <row r="18" spans="1:2" ht="336" customHeight="1">
      <c r="A18" s="12" t="s">
        <v>34</v>
      </c>
      <c r="B18" s="45" t="s">
        <v>137</v>
      </c>
    </row>
    <row r="19" spans="1:2" ht="60.75" customHeight="1">
      <c r="A19" s="12" t="s">
        <v>37</v>
      </c>
      <c r="B19" s="11" t="s">
        <v>65</v>
      </c>
    </row>
    <row r="20" spans="1:2" ht="35.25" customHeight="1">
      <c r="A20" s="12" t="s">
        <v>35</v>
      </c>
      <c r="B20" s="11" t="s">
        <v>50</v>
      </c>
    </row>
    <row r="21" spans="1:2" ht="44.25" customHeight="1">
      <c r="A21" s="12" t="s">
        <v>36</v>
      </c>
      <c r="B21" s="24" t="s">
        <v>133</v>
      </c>
    </row>
    <row r="22" spans="1:2">
      <c r="A22" s="13"/>
    </row>
  </sheetData>
  <mergeCells count="9">
    <mergeCell ref="A11:A14"/>
    <mergeCell ref="B9:B10"/>
    <mergeCell ref="A3:B3"/>
    <mergeCell ref="A4:B4"/>
    <mergeCell ref="A2:B2"/>
    <mergeCell ref="A5:B5"/>
    <mergeCell ref="A6:B6"/>
    <mergeCell ref="A7:B7"/>
    <mergeCell ref="A9:A10"/>
  </mergeCells>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N18"/>
  <sheetViews>
    <sheetView view="pageBreakPreview" zoomScale="110" zoomScaleNormal="100" zoomScaleSheetLayoutView="110" workbookViewId="0">
      <selection activeCell="C18" sqref="C18"/>
    </sheetView>
  </sheetViews>
  <sheetFormatPr defaultRowHeight="15"/>
  <cols>
    <col min="1" max="1" width="6.42578125" style="1" customWidth="1"/>
    <col min="2" max="2" width="33.85546875" customWidth="1"/>
    <col min="4" max="4" width="7" customWidth="1"/>
    <col min="5" max="5" width="7" style="5" customWidth="1"/>
    <col min="6" max="6" width="5.42578125" customWidth="1"/>
    <col min="7" max="7" width="7" customWidth="1"/>
    <col min="8" max="8" width="4.7109375" customWidth="1"/>
    <col min="9" max="9" width="7" customWidth="1"/>
    <col min="10" max="10" width="5.28515625" customWidth="1"/>
    <col min="11" max="11" width="7" customWidth="1"/>
    <col min="12" max="12" width="5" customWidth="1"/>
    <col min="13" max="13" width="22" customWidth="1"/>
    <col min="14" max="14" width="18.140625" customWidth="1"/>
  </cols>
  <sheetData>
    <row r="1" spans="1:14">
      <c r="A1" s="66" t="s">
        <v>38</v>
      </c>
      <c r="B1" s="66"/>
      <c r="C1" s="66"/>
      <c r="D1" s="66"/>
      <c r="E1" s="66"/>
      <c r="F1" s="66"/>
      <c r="G1" s="66"/>
      <c r="H1" s="66"/>
      <c r="I1" s="66"/>
      <c r="J1" s="66"/>
      <c r="K1" s="66"/>
      <c r="L1" s="66"/>
      <c r="M1" s="66"/>
      <c r="N1" s="2"/>
    </row>
    <row r="3" spans="1:14" ht="21" customHeight="1">
      <c r="A3" s="67" t="s">
        <v>17</v>
      </c>
      <c r="B3" s="67" t="s">
        <v>40</v>
      </c>
      <c r="C3" s="67" t="s">
        <v>18</v>
      </c>
      <c r="D3" s="67" t="s">
        <v>84</v>
      </c>
      <c r="E3" s="67"/>
      <c r="F3" s="67"/>
      <c r="G3" s="67"/>
      <c r="H3" s="67"/>
      <c r="I3" s="67"/>
      <c r="J3" s="67"/>
      <c r="K3" s="67"/>
      <c r="L3" s="67"/>
      <c r="M3" s="68" t="s">
        <v>21</v>
      </c>
      <c r="N3" s="67" t="s">
        <v>42</v>
      </c>
    </row>
    <row r="4" spans="1:14">
      <c r="A4" s="67"/>
      <c r="B4" s="67"/>
      <c r="C4" s="67"/>
      <c r="D4" s="48">
        <v>2012</v>
      </c>
      <c r="E4" s="63">
        <v>2013</v>
      </c>
      <c r="F4" s="64"/>
      <c r="G4" s="71">
        <v>2014</v>
      </c>
      <c r="H4" s="71"/>
      <c r="I4" s="71">
        <v>2015</v>
      </c>
      <c r="J4" s="71"/>
      <c r="K4" s="71">
        <v>2016</v>
      </c>
      <c r="L4" s="71"/>
      <c r="M4" s="69"/>
      <c r="N4" s="67"/>
    </row>
    <row r="5" spans="1:14" ht="27">
      <c r="A5" s="67"/>
      <c r="B5" s="67"/>
      <c r="C5" s="67"/>
      <c r="D5" s="48" t="s">
        <v>19</v>
      </c>
      <c r="E5" s="48" t="s">
        <v>20</v>
      </c>
      <c r="F5" s="48" t="s">
        <v>19</v>
      </c>
      <c r="G5" s="48" t="s">
        <v>20</v>
      </c>
      <c r="H5" s="48" t="s">
        <v>19</v>
      </c>
      <c r="I5" s="48" t="s">
        <v>20</v>
      </c>
      <c r="J5" s="48" t="s">
        <v>19</v>
      </c>
      <c r="K5" s="48" t="s">
        <v>20</v>
      </c>
      <c r="L5" s="48" t="s">
        <v>19</v>
      </c>
      <c r="M5" s="70"/>
      <c r="N5" s="67"/>
    </row>
    <row r="6" spans="1:14" s="25" customFormat="1" ht="23.25" customHeight="1">
      <c r="A6" s="42"/>
      <c r="B6" s="60" t="s">
        <v>71</v>
      </c>
      <c r="C6" s="61"/>
      <c r="D6" s="61"/>
      <c r="E6" s="61"/>
      <c r="F6" s="61"/>
      <c r="G6" s="61"/>
      <c r="H6" s="61"/>
      <c r="I6" s="61"/>
      <c r="J6" s="61"/>
      <c r="K6" s="61"/>
      <c r="L6" s="61"/>
      <c r="M6" s="61"/>
      <c r="N6" s="62"/>
    </row>
    <row r="7" spans="1:14" s="25" customFormat="1" ht="23.25" customHeight="1">
      <c r="A7" s="42" t="s">
        <v>39</v>
      </c>
      <c r="B7" s="60" t="s">
        <v>51</v>
      </c>
      <c r="C7" s="61"/>
      <c r="D7" s="61"/>
      <c r="E7" s="61"/>
      <c r="F7" s="61"/>
      <c r="G7" s="61"/>
      <c r="H7" s="61"/>
      <c r="I7" s="61"/>
      <c r="J7" s="61"/>
      <c r="K7" s="61"/>
      <c r="L7" s="61"/>
      <c r="M7" s="61"/>
      <c r="N7" s="62"/>
    </row>
    <row r="8" spans="1:14" s="25" customFormat="1" ht="27" customHeight="1">
      <c r="A8" s="42" t="s">
        <v>8</v>
      </c>
      <c r="B8" s="65" t="s">
        <v>123</v>
      </c>
      <c r="C8" s="65"/>
      <c r="D8" s="65"/>
      <c r="E8" s="65"/>
      <c r="F8" s="65"/>
      <c r="G8" s="65"/>
      <c r="H8" s="65"/>
      <c r="I8" s="65"/>
      <c r="J8" s="65"/>
      <c r="K8" s="65"/>
      <c r="L8" s="65"/>
      <c r="M8" s="65"/>
      <c r="N8" s="65"/>
    </row>
    <row r="9" spans="1:14" s="25" customFormat="1" ht="90" customHeight="1">
      <c r="A9" s="42" t="s">
        <v>22</v>
      </c>
      <c r="B9" s="43" t="s">
        <v>76</v>
      </c>
      <c r="C9" s="43" t="s">
        <v>77</v>
      </c>
      <c r="D9" s="43">
        <v>0</v>
      </c>
      <c r="E9" s="43">
        <v>94</v>
      </c>
      <c r="F9" s="43"/>
      <c r="G9" s="43">
        <v>94</v>
      </c>
      <c r="H9" s="43"/>
      <c r="I9" s="43">
        <v>94</v>
      </c>
      <c r="J9" s="43"/>
      <c r="K9" s="43">
        <v>94</v>
      </c>
      <c r="L9" s="43"/>
      <c r="M9" s="43" t="s">
        <v>78</v>
      </c>
      <c r="N9" s="43" t="s">
        <v>61</v>
      </c>
    </row>
    <row r="10" spans="1:14" s="25" customFormat="1" ht="30" customHeight="1">
      <c r="A10" s="42" t="s">
        <v>79</v>
      </c>
      <c r="B10" s="43" t="s">
        <v>81</v>
      </c>
      <c r="C10" s="44" t="s">
        <v>80</v>
      </c>
      <c r="D10" s="44">
        <v>0</v>
      </c>
      <c r="E10" s="44">
        <v>14</v>
      </c>
      <c r="F10" s="44"/>
      <c r="G10" s="44">
        <v>14</v>
      </c>
      <c r="H10" s="44"/>
      <c r="I10" s="44">
        <v>14</v>
      </c>
      <c r="J10" s="44"/>
      <c r="K10" s="44">
        <v>14</v>
      </c>
      <c r="L10" s="44"/>
      <c r="M10" s="43" t="s">
        <v>78</v>
      </c>
      <c r="N10" s="43" t="s">
        <v>61</v>
      </c>
    </row>
    <row r="11" spans="1:14" s="25" customFormat="1" ht="23.25" customHeight="1">
      <c r="A11" s="42" t="s">
        <v>9</v>
      </c>
      <c r="B11" s="65" t="s">
        <v>74</v>
      </c>
      <c r="C11" s="65"/>
      <c r="D11" s="65"/>
      <c r="E11" s="65"/>
      <c r="F11" s="65"/>
      <c r="G11" s="65"/>
      <c r="H11" s="65"/>
      <c r="I11" s="65"/>
      <c r="J11" s="65"/>
      <c r="K11" s="65"/>
      <c r="L11" s="65"/>
      <c r="M11" s="65"/>
      <c r="N11" s="65"/>
    </row>
    <row r="12" spans="1:14" s="25" customFormat="1" ht="61.5" customHeight="1">
      <c r="A12" s="42" t="s">
        <v>43</v>
      </c>
      <c r="B12" s="43" t="s">
        <v>60</v>
      </c>
      <c r="C12" s="43" t="s">
        <v>82</v>
      </c>
      <c r="D12" s="43" t="s">
        <v>83</v>
      </c>
      <c r="E12" s="43" t="s">
        <v>83</v>
      </c>
      <c r="F12" s="43"/>
      <c r="G12" s="43" t="s">
        <v>83</v>
      </c>
      <c r="H12" s="43"/>
      <c r="I12" s="43" t="s">
        <v>83</v>
      </c>
      <c r="J12" s="43"/>
      <c r="K12" s="43" t="s">
        <v>83</v>
      </c>
      <c r="L12" s="43"/>
      <c r="M12" s="43" t="s">
        <v>132</v>
      </c>
      <c r="N12" s="43" t="s">
        <v>50</v>
      </c>
    </row>
    <row r="13" spans="1:14" s="25" customFormat="1">
      <c r="A13" s="42" t="s">
        <v>85</v>
      </c>
      <c r="B13" s="65" t="s">
        <v>125</v>
      </c>
      <c r="C13" s="65"/>
      <c r="D13" s="65"/>
      <c r="E13" s="65"/>
      <c r="F13" s="65"/>
      <c r="G13" s="65"/>
      <c r="H13" s="65"/>
      <c r="I13" s="65"/>
      <c r="J13" s="65"/>
      <c r="K13" s="65"/>
      <c r="L13" s="65"/>
      <c r="M13" s="65"/>
      <c r="N13" s="65"/>
    </row>
    <row r="14" spans="1:14" s="25" customFormat="1" ht="38.25">
      <c r="A14" s="42" t="s">
        <v>86</v>
      </c>
      <c r="B14" s="43" t="s">
        <v>126</v>
      </c>
      <c r="C14" s="43" t="s">
        <v>82</v>
      </c>
      <c r="D14" s="43" t="s">
        <v>83</v>
      </c>
      <c r="E14" s="43" t="s">
        <v>83</v>
      </c>
      <c r="F14" s="43"/>
      <c r="G14" s="43" t="s">
        <v>83</v>
      </c>
      <c r="H14" s="43"/>
      <c r="I14" s="43" t="s">
        <v>83</v>
      </c>
      <c r="J14" s="43"/>
      <c r="K14" s="43" t="s">
        <v>83</v>
      </c>
      <c r="L14" s="43"/>
      <c r="M14" s="43" t="s">
        <v>132</v>
      </c>
      <c r="N14" s="43" t="s">
        <v>50</v>
      </c>
    </row>
    <row r="15" spans="1:14" s="25" customFormat="1">
      <c r="A15" s="42" t="s">
        <v>115</v>
      </c>
      <c r="B15" s="65" t="s">
        <v>127</v>
      </c>
      <c r="C15" s="65"/>
      <c r="D15" s="65"/>
      <c r="E15" s="65"/>
      <c r="F15" s="65"/>
      <c r="G15" s="65"/>
      <c r="H15" s="65"/>
      <c r="I15" s="65"/>
      <c r="J15" s="65"/>
      <c r="K15" s="65"/>
      <c r="L15" s="65"/>
      <c r="M15" s="65"/>
      <c r="N15" s="65"/>
    </row>
    <row r="16" spans="1:14" s="25" customFormat="1" ht="38.25">
      <c r="A16" s="42" t="s">
        <v>116</v>
      </c>
      <c r="B16" s="43" t="s">
        <v>128</v>
      </c>
      <c r="C16" s="43" t="s">
        <v>82</v>
      </c>
      <c r="D16" s="43" t="s">
        <v>83</v>
      </c>
      <c r="E16" s="43" t="s">
        <v>83</v>
      </c>
      <c r="F16" s="43"/>
      <c r="G16" s="43" t="s">
        <v>83</v>
      </c>
      <c r="H16" s="43"/>
      <c r="I16" s="43" t="s">
        <v>83</v>
      </c>
      <c r="J16" s="43"/>
      <c r="K16" s="43" t="s">
        <v>83</v>
      </c>
      <c r="L16" s="43"/>
      <c r="M16" s="43" t="s">
        <v>134</v>
      </c>
      <c r="N16" s="43" t="s">
        <v>135</v>
      </c>
    </row>
    <row r="17" spans="6:6">
      <c r="F17" s="3"/>
    </row>
    <row r="18" spans="6:6">
      <c r="F18" s="3"/>
    </row>
  </sheetData>
  <mergeCells count="17">
    <mergeCell ref="A1:M1"/>
    <mergeCell ref="A3:A5"/>
    <mergeCell ref="B3:B5"/>
    <mergeCell ref="C3:C5"/>
    <mergeCell ref="D3:L3"/>
    <mergeCell ref="M3:M5"/>
    <mergeCell ref="G4:H4"/>
    <mergeCell ref="I4:J4"/>
    <mergeCell ref="K4:L4"/>
    <mergeCell ref="B6:N6"/>
    <mergeCell ref="B7:N7"/>
    <mergeCell ref="E4:F4"/>
    <mergeCell ref="B13:N13"/>
    <mergeCell ref="B15:N15"/>
    <mergeCell ref="B8:N8"/>
    <mergeCell ref="B11:N11"/>
    <mergeCell ref="N3:N5"/>
  </mergeCells>
  <pageMargins left="0.7" right="0.7" top="0.75" bottom="0.75" header="0.3" footer="0.3"/>
  <pageSetup paperSize="9" scale="90" fitToHeight="0"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G24"/>
  <sheetViews>
    <sheetView view="pageBreakPreview" zoomScale="115" zoomScaleNormal="100" zoomScaleSheetLayoutView="115" workbookViewId="0">
      <selection activeCell="C27" sqref="C27"/>
    </sheetView>
  </sheetViews>
  <sheetFormatPr defaultRowHeight="15"/>
  <cols>
    <col min="1" max="1" width="26.5703125" style="3" customWidth="1"/>
    <col min="2" max="2" width="9.7109375" style="3" customWidth="1"/>
    <col min="3" max="3" width="15.7109375" style="3" customWidth="1"/>
    <col min="4" max="5" width="10" style="3" customWidth="1"/>
    <col min="6" max="6" width="10.85546875" style="3" customWidth="1"/>
    <col min="7" max="16384" width="9.140625" style="3"/>
  </cols>
  <sheetData>
    <row r="1" spans="1:7" ht="51" customHeight="1">
      <c r="A1" s="73" t="s">
        <v>75</v>
      </c>
      <c r="B1" s="73"/>
      <c r="C1" s="73"/>
      <c r="D1" s="73"/>
      <c r="E1" s="73"/>
      <c r="F1" s="73"/>
      <c r="G1" s="6"/>
    </row>
    <row r="3" spans="1:7" ht="16.5" customHeight="1">
      <c r="A3" s="75"/>
      <c r="B3" s="76"/>
      <c r="C3" s="74" t="s">
        <v>41</v>
      </c>
      <c r="D3" s="74"/>
      <c r="E3" s="74"/>
      <c r="F3" s="74"/>
      <c r="G3" s="4"/>
    </row>
    <row r="4" spans="1:7" ht="16.5" customHeight="1">
      <c r="A4" s="75"/>
      <c r="B4" s="76"/>
      <c r="C4" s="46" t="s">
        <v>7</v>
      </c>
      <c r="D4" s="47">
        <v>2014</v>
      </c>
      <c r="E4" s="47">
        <v>2015</v>
      </c>
      <c r="F4" s="47">
        <v>2016</v>
      </c>
      <c r="G4" s="4"/>
    </row>
    <row r="5" spans="1:7" ht="16.5" customHeight="1">
      <c r="A5" s="72" t="s">
        <v>62</v>
      </c>
      <c r="B5" s="21" t="s">
        <v>7</v>
      </c>
      <c r="C5" s="33">
        <f>C10+C15+C20</f>
        <v>142129.14600000001</v>
      </c>
      <c r="D5" s="33">
        <f t="shared" ref="D5:F5" si="0">D10+D15+D20</f>
        <v>48376.382000000005</v>
      </c>
      <c r="E5" s="33">
        <f t="shared" si="0"/>
        <v>46876.382000000005</v>
      </c>
      <c r="F5" s="33">
        <f t="shared" si="0"/>
        <v>46876.382000000005</v>
      </c>
      <c r="G5" s="22"/>
    </row>
    <row r="6" spans="1:7" ht="16.5" customHeight="1">
      <c r="A6" s="72"/>
      <c r="B6" s="7" t="s">
        <v>3</v>
      </c>
      <c r="C6" s="33">
        <f t="shared" ref="C6:F8" si="1">C11+C16+C21</f>
        <v>3756.6000000000004</v>
      </c>
      <c r="D6" s="33">
        <f t="shared" si="1"/>
        <v>1252.2</v>
      </c>
      <c r="E6" s="33">
        <f t="shared" si="1"/>
        <v>1252.2</v>
      </c>
      <c r="F6" s="33">
        <f t="shared" si="1"/>
        <v>1252.2</v>
      </c>
      <c r="G6" s="22"/>
    </row>
    <row r="7" spans="1:7" ht="16.5" customHeight="1">
      <c r="A7" s="72"/>
      <c r="B7" s="7" t="s">
        <v>4</v>
      </c>
      <c r="C7" s="33">
        <f t="shared" si="1"/>
        <v>5531.4</v>
      </c>
      <c r="D7" s="33">
        <f t="shared" si="1"/>
        <v>1843.8</v>
      </c>
      <c r="E7" s="33">
        <f t="shared" si="1"/>
        <v>1843.8</v>
      </c>
      <c r="F7" s="33">
        <f t="shared" si="1"/>
        <v>1843.8</v>
      </c>
      <c r="G7" s="22"/>
    </row>
    <row r="8" spans="1:7" ht="16.5" customHeight="1">
      <c r="A8" s="72"/>
      <c r="B8" s="7" t="s">
        <v>5</v>
      </c>
      <c r="C8" s="33">
        <f t="shared" si="1"/>
        <v>132841.14600000001</v>
      </c>
      <c r="D8" s="33">
        <f t="shared" si="1"/>
        <v>45280.382000000005</v>
      </c>
      <c r="E8" s="33">
        <f t="shared" si="1"/>
        <v>43780.382000000005</v>
      </c>
      <c r="F8" s="33">
        <f t="shared" si="1"/>
        <v>43780.382000000005</v>
      </c>
      <c r="G8" s="22"/>
    </row>
    <row r="9" spans="1:7" ht="27" customHeight="1">
      <c r="A9" s="72"/>
      <c r="B9" s="7" t="s">
        <v>6</v>
      </c>
      <c r="C9" s="33">
        <f t="shared" ref="C9:F9" si="2">C14+C19</f>
        <v>0</v>
      </c>
      <c r="D9" s="33">
        <f t="shared" si="2"/>
        <v>0</v>
      </c>
      <c r="E9" s="33">
        <f t="shared" si="2"/>
        <v>0</v>
      </c>
      <c r="F9" s="33">
        <f t="shared" si="2"/>
        <v>0</v>
      </c>
      <c r="G9" s="22"/>
    </row>
    <row r="10" spans="1:7" ht="16.5" customHeight="1">
      <c r="A10" s="72" t="s">
        <v>61</v>
      </c>
      <c r="B10" s="21" t="s">
        <v>7</v>
      </c>
      <c r="C10" s="33">
        <f t="shared" ref="C10:E10" si="3">C11+C12+C13+C14</f>
        <v>41704.395000000004</v>
      </c>
      <c r="D10" s="33">
        <f t="shared" si="3"/>
        <v>13901.465</v>
      </c>
      <c r="E10" s="33">
        <f t="shared" si="3"/>
        <v>13901.465</v>
      </c>
      <c r="F10" s="33">
        <f>F11+F12+F13+F14</f>
        <v>13901.465</v>
      </c>
      <c r="G10" s="22"/>
    </row>
    <row r="11" spans="1:7" ht="16.5" customHeight="1">
      <c r="A11" s="72"/>
      <c r="B11" s="7" t="s">
        <v>3</v>
      </c>
      <c r="C11" s="33">
        <f>D11+E11+F11</f>
        <v>276</v>
      </c>
      <c r="D11" s="33">
        <f>89.158+2.842</f>
        <v>92</v>
      </c>
      <c r="E11" s="33">
        <f t="shared" ref="E11:F11" si="4">89.158+2.842</f>
        <v>92</v>
      </c>
      <c r="F11" s="33">
        <f t="shared" si="4"/>
        <v>92</v>
      </c>
      <c r="G11" s="22"/>
    </row>
    <row r="12" spans="1:7" ht="16.5" customHeight="1">
      <c r="A12" s="72"/>
      <c r="B12" s="7" t="s">
        <v>4</v>
      </c>
      <c r="C12" s="33">
        <f t="shared" ref="C12:C14" si="5">D12+E12+F12</f>
        <v>0</v>
      </c>
      <c r="D12" s="33">
        <v>0</v>
      </c>
      <c r="E12" s="33">
        <v>0</v>
      </c>
      <c r="F12" s="33">
        <v>0</v>
      </c>
      <c r="G12" s="22"/>
    </row>
    <row r="13" spans="1:7" ht="16.5" customHeight="1">
      <c r="A13" s="72"/>
      <c r="B13" s="7" t="s">
        <v>5</v>
      </c>
      <c r="C13" s="33">
        <f t="shared" si="5"/>
        <v>41428.395000000004</v>
      </c>
      <c r="D13" s="33">
        <f>13449.465+360</f>
        <v>13809.465</v>
      </c>
      <c r="E13" s="33">
        <f t="shared" ref="E13:F13" si="6">13449.465+360</f>
        <v>13809.465</v>
      </c>
      <c r="F13" s="33">
        <f t="shared" si="6"/>
        <v>13809.465</v>
      </c>
      <c r="G13" s="22"/>
    </row>
    <row r="14" spans="1:7" ht="16.5" customHeight="1">
      <c r="A14" s="72"/>
      <c r="B14" s="7" t="s">
        <v>6</v>
      </c>
      <c r="C14" s="33">
        <f t="shared" si="5"/>
        <v>0</v>
      </c>
      <c r="D14" s="33">
        <v>0</v>
      </c>
      <c r="E14" s="33">
        <v>0</v>
      </c>
      <c r="F14" s="33">
        <v>0</v>
      </c>
      <c r="G14" s="22"/>
    </row>
    <row r="15" spans="1:7" ht="16.5" customHeight="1">
      <c r="A15" s="72" t="s">
        <v>50</v>
      </c>
      <c r="B15" s="31" t="s">
        <v>7</v>
      </c>
      <c r="C15" s="26">
        <f>C16+C17+C18+C19</f>
        <v>83895.951000000001</v>
      </c>
      <c r="D15" s="26">
        <f t="shared" ref="D15:E15" si="7">D16+D17+D18+D19</f>
        <v>27965.317000000003</v>
      </c>
      <c r="E15" s="26">
        <f t="shared" si="7"/>
        <v>27965.317000000003</v>
      </c>
      <c r="F15" s="26">
        <f>F16+F17+F18+F19</f>
        <v>27965.317000000003</v>
      </c>
      <c r="G15" s="22"/>
    </row>
    <row r="16" spans="1:7" ht="16.5" customHeight="1">
      <c r="A16" s="72"/>
      <c r="B16" s="32" t="s">
        <v>3</v>
      </c>
      <c r="C16" s="26">
        <f>D16+E16+F16</f>
        <v>3480.6000000000004</v>
      </c>
      <c r="D16" s="26">
        <f>31.942+2.458+853+96.2+6+170.6</f>
        <v>1160.2</v>
      </c>
      <c r="E16" s="26">
        <f t="shared" ref="E16:F16" si="8">31.942+2.458+853+96.2+6+170.6</f>
        <v>1160.2</v>
      </c>
      <c r="F16" s="26">
        <f t="shared" si="8"/>
        <v>1160.2</v>
      </c>
      <c r="G16" s="22"/>
    </row>
    <row r="17" spans="1:7" ht="16.5" customHeight="1">
      <c r="A17" s="72"/>
      <c r="B17" s="32" t="s">
        <v>4</v>
      </c>
      <c r="C17" s="26">
        <f t="shared" ref="C17:C19" si="9">D17+E17+F17</f>
        <v>5531.4</v>
      </c>
      <c r="D17" s="26">
        <f>1843.8</f>
        <v>1843.8</v>
      </c>
      <c r="E17" s="26">
        <f t="shared" ref="E17:F17" si="10">1843.8</f>
        <v>1843.8</v>
      </c>
      <c r="F17" s="26">
        <f t="shared" si="10"/>
        <v>1843.8</v>
      </c>
      <c r="G17" s="22"/>
    </row>
    <row r="18" spans="1:7" ht="16.5" customHeight="1">
      <c r="A18" s="72"/>
      <c r="B18" s="32" t="s">
        <v>5</v>
      </c>
      <c r="C18" s="26">
        <f t="shared" si="9"/>
        <v>74883.951000000001</v>
      </c>
      <c r="D18" s="26">
        <f>20941.9+300+400+233.667+3085.75</f>
        <v>24961.317000000003</v>
      </c>
      <c r="E18" s="26">
        <f t="shared" ref="E18:F18" si="11">20941.9+300+400+233.667+3085.75</f>
        <v>24961.317000000003</v>
      </c>
      <c r="F18" s="26">
        <f t="shared" si="11"/>
        <v>24961.317000000003</v>
      </c>
      <c r="G18" s="22"/>
    </row>
    <row r="19" spans="1:7" ht="16.5" customHeight="1">
      <c r="A19" s="72"/>
      <c r="B19" s="32" t="s">
        <v>6</v>
      </c>
      <c r="C19" s="26">
        <f t="shared" si="9"/>
        <v>0</v>
      </c>
      <c r="D19" s="26">
        <v>0</v>
      </c>
      <c r="E19" s="26">
        <v>0</v>
      </c>
      <c r="F19" s="26">
        <v>0</v>
      </c>
      <c r="G19" s="22"/>
    </row>
    <row r="20" spans="1:7" ht="16.5" customHeight="1">
      <c r="A20" s="72" t="s">
        <v>136</v>
      </c>
      <c r="B20" s="31" t="s">
        <v>7</v>
      </c>
      <c r="C20" s="26">
        <f>C21+C22+C23+C24</f>
        <v>16528.800000000003</v>
      </c>
      <c r="D20" s="26">
        <f t="shared" ref="D20:E20" si="12">D21+D22+D23+D24</f>
        <v>6509.6</v>
      </c>
      <c r="E20" s="26">
        <f t="shared" si="12"/>
        <v>5009.6000000000004</v>
      </c>
      <c r="F20" s="26">
        <f>F21+F22+F23+F24</f>
        <v>5009.6000000000004</v>
      </c>
      <c r="G20" s="22"/>
    </row>
    <row r="21" spans="1:7" ht="16.5" customHeight="1">
      <c r="A21" s="72"/>
      <c r="B21" s="32" t="s">
        <v>3</v>
      </c>
      <c r="C21" s="26">
        <f>D21+E21+F21</f>
        <v>0</v>
      </c>
      <c r="D21" s="26">
        <v>0</v>
      </c>
      <c r="E21" s="26">
        <v>0</v>
      </c>
      <c r="F21" s="26">
        <v>0</v>
      </c>
      <c r="G21" s="22"/>
    </row>
    <row r="22" spans="1:7" ht="16.5" customHeight="1">
      <c r="A22" s="72"/>
      <c r="B22" s="32" t="s">
        <v>4</v>
      </c>
      <c r="C22" s="26">
        <f t="shared" ref="C22:C24" si="13">D22+E22+F22</f>
        <v>0</v>
      </c>
      <c r="D22" s="26">
        <v>0</v>
      </c>
      <c r="E22" s="26">
        <v>0</v>
      </c>
      <c r="F22" s="26">
        <v>0</v>
      </c>
      <c r="G22" s="22"/>
    </row>
    <row r="23" spans="1:7" ht="16.5" customHeight="1">
      <c r="A23" s="72"/>
      <c r="B23" s="32" t="s">
        <v>5</v>
      </c>
      <c r="C23" s="26">
        <f t="shared" si="13"/>
        <v>16528.800000000003</v>
      </c>
      <c r="D23" s="26">
        <f>'Пр9. ОМ'!H38</f>
        <v>6509.6</v>
      </c>
      <c r="E23" s="26">
        <f>'Пр9. ОМ'!H39</f>
        <v>5009.6000000000004</v>
      </c>
      <c r="F23" s="26">
        <f>'Пр9. ОМ'!H40</f>
        <v>5009.6000000000004</v>
      </c>
      <c r="G23" s="22"/>
    </row>
    <row r="24" spans="1:7" ht="16.5" customHeight="1">
      <c r="A24" s="72"/>
      <c r="B24" s="32" t="s">
        <v>6</v>
      </c>
      <c r="C24" s="26">
        <f t="shared" si="13"/>
        <v>0</v>
      </c>
      <c r="D24" s="26">
        <v>0</v>
      </c>
      <c r="E24" s="26">
        <v>0</v>
      </c>
      <c r="F24" s="26">
        <v>0</v>
      </c>
      <c r="G24" s="22"/>
    </row>
  </sheetData>
  <mergeCells count="8">
    <mergeCell ref="A20:A24"/>
    <mergeCell ref="A1:F1"/>
    <mergeCell ref="A5:A9"/>
    <mergeCell ref="A10:A14"/>
    <mergeCell ref="A15:A19"/>
    <mergeCell ref="C3:F3"/>
    <mergeCell ref="A3:A4"/>
    <mergeCell ref="B3:B4"/>
  </mergeCells>
  <pageMargins left="0.70866141732283472" right="0.70866141732283472" top="0.74803149606299213" bottom="0.74803149606299213" header="0.31496062992125984" footer="0.31496062992125984"/>
  <pageSetup paperSize="9" fitToHeight="0" orientation="portrait" r:id="rId1"/>
</worksheet>
</file>

<file path=xl/worksheets/sheet4.xml><?xml version="1.0" encoding="utf-8"?>
<worksheet xmlns="http://schemas.openxmlformats.org/spreadsheetml/2006/main" xmlns:r="http://schemas.openxmlformats.org/officeDocument/2006/relationships">
  <sheetPr>
    <tabColor theme="3" tint="0.79998168889431442"/>
    <pageSetUpPr fitToPage="1"/>
  </sheetPr>
  <dimension ref="A1:L40"/>
  <sheetViews>
    <sheetView view="pageBreakPreview" zoomScale="115" zoomScaleNormal="100" zoomScaleSheetLayoutView="115" workbookViewId="0">
      <selection sqref="A1:K40"/>
    </sheetView>
  </sheetViews>
  <sheetFormatPr defaultRowHeight="15"/>
  <cols>
    <col min="1" max="1" width="5.5703125" style="14" customWidth="1"/>
    <col min="2" max="2" width="33.85546875" style="3" customWidth="1"/>
    <col min="3" max="3" width="9.140625" style="3"/>
    <col min="4" max="4" width="9.140625" style="15"/>
    <col min="5" max="5" width="11.5703125" style="3" customWidth="1"/>
    <col min="6" max="6" width="8.85546875" style="3" customWidth="1"/>
    <col min="7" max="7" width="9" style="3" customWidth="1"/>
    <col min="8" max="8" width="11.42578125" style="3" customWidth="1"/>
    <col min="9" max="9" width="7.28515625" style="3" customWidth="1"/>
    <col min="10" max="10" width="22.28515625" style="3" customWidth="1"/>
    <col min="11" max="11" width="14" style="3" customWidth="1"/>
    <col min="12" max="16384" width="9.140625" style="3"/>
  </cols>
  <sheetData>
    <row r="1" spans="1:11" ht="34.5" customHeight="1">
      <c r="A1" s="77" t="s">
        <v>70</v>
      </c>
      <c r="B1" s="77"/>
      <c r="C1" s="77"/>
      <c r="D1" s="77"/>
      <c r="E1" s="77"/>
      <c r="F1" s="77"/>
      <c r="G1" s="77"/>
      <c r="H1" s="77"/>
      <c r="I1" s="77"/>
      <c r="J1" s="77"/>
      <c r="K1" s="77"/>
    </row>
    <row r="2" spans="1:11">
      <c r="A2" s="3"/>
      <c r="D2" s="3"/>
    </row>
    <row r="3" spans="1:11" ht="22.5" customHeight="1">
      <c r="A3" s="82" t="s">
        <v>0</v>
      </c>
      <c r="B3" s="81" t="s">
        <v>46</v>
      </c>
      <c r="C3" s="81" t="s">
        <v>16</v>
      </c>
      <c r="D3" s="81" t="s">
        <v>1</v>
      </c>
      <c r="E3" s="81"/>
      <c r="F3" s="81"/>
      <c r="G3" s="81"/>
      <c r="H3" s="81"/>
      <c r="I3" s="81"/>
      <c r="J3" s="81" t="s">
        <v>24</v>
      </c>
      <c r="K3" s="81" t="s">
        <v>12</v>
      </c>
    </row>
    <row r="4" spans="1:11" ht="21" customHeight="1">
      <c r="A4" s="82"/>
      <c r="B4" s="81"/>
      <c r="C4" s="81"/>
      <c r="D4" s="27" t="s">
        <v>2</v>
      </c>
      <c r="E4" s="27" t="s">
        <v>7</v>
      </c>
      <c r="F4" s="27" t="s">
        <v>3</v>
      </c>
      <c r="G4" s="27" t="s">
        <v>4</v>
      </c>
      <c r="H4" s="27" t="s">
        <v>5</v>
      </c>
      <c r="I4" s="27" t="s">
        <v>6</v>
      </c>
      <c r="J4" s="81"/>
      <c r="K4" s="81"/>
    </row>
    <row r="5" spans="1:11" s="34" customFormat="1" ht="12.75" customHeight="1">
      <c r="A5" s="78"/>
      <c r="B5" s="79" t="s">
        <v>71</v>
      </c>
      <c r="C5" s="80"/>
      <c r="D5" s="29" t="s">
        <v>7</v>
      </c>
      <c r="E5" s="19">
        <f>E9+E17+E25+E33</f>
        <v>142109.64600000001</v>
      </c>
      <c r="F5" s="19">
        <f t="shared" ref="F5:I5" si="0">F9+F17+F25+F33</f>
        <v>3756.5999999999995</v>
      </c>
      <c r="G5" s="19">
        <f t="shared" si="0"/>
        <v>5511.9</v>
      </c>
      <c r="H5" s="19">
        <f t="shared" si="0"/>
        <v>132841.14600000001</v>
      </c>
      <c r="I5" s="19">
        <f t="shared" si="0"/>
        <v>0</v>
      </c>
      <c r="J5" s="80"/>
      <c r="K5" s="80"/>
    </row>
    <row r="6" spans="1:11" s="34" customFormat="1" ht="12.75" customHeight="1">
      <c r="A6" s="78"/>
      <c r="B6" s="79"/>
      <c r="C6" s="80"/>
      <c r="D6" s="29">
        <v>2014</v>
      </c>
      <c r="E6" s="19">
        <f t="shared" ref="E6:I8" si="1">E10+E18+E26+E34</f>
        <v>48356.882000000005</v>
      </c>
      <c r="F6" s="19">
        <f t="shared" si="1"/>
        <v>1252.1999999999998</v>
      </c>
      <c r="G6" s="19">
        <f t="shared" si="1"/>
        <v>1824.3</v>
      </c>
      <c r="H6" s="19">
        <f t="shared" si="1"/>
        <v>45280.382000000005</v>
      </c>
      <c r="I6" s="19">
        <f t="shared" si="1"/>
        <v>0</v>
      </c>
      <c r="J6" s="80"/>
      <c r="K6" s="80"/>
    </row>
    <row r="7" spans="1:11" s="34" customFormat="1" ht="12.75" customHeight="1">
      <c r="A7" s="78"/>
      <c r="B7" s="79"/>
      <c r="C7" s="80"/>
      <c r="D7" s="29">
        <v>2015</v>
      </c>
      <c r="E7" s="19">
        <f t="shared" si="1"/>
        <v>46876.382000000005</v>
      </c>
      <c r="F7" s="19">
        <f t="shared" si="1"/>
        <v>1252.1999999999998</v>
      </c>
      <c r="G7" s="19">
        <f t="shared" si="1"/>
        <v>1843.8</v>
      </c>
      <c r="H7" s="19">
        <f t="shared" si="1"/>
        <v>43780.382000000005</v>
      </c>
      <c r="I7" s="19">
        <f t="shared" si="1"/>
        <v>0</v>
      </c>
      <c r="J7" s="80"/>
      <c r="K7" s="80"/>
    </row>
    <row r="8" spans="1:11" s="34" customFormat="1" ht="12.75" customHeight="1">
      <c r="A8" s="78"/>
      <c r="B8" s="79"/>
      <c r="C8" s="80"/>
      <c r="D8" s="29">
        <v>2016</v>
      </c>
      <c r="E8" s="19">
        <f t="shared" si="1"/>
        <v>46876.382000000005</v>
      </c>
      <c r="F8" s="19">
        <f t="shared" si="1"/>
        <v>1252.1999999999998</v>
      </c>
      <c r="G8" s="19">
        <f t="shared" si="1"/>
        <v>1843.8</v>
      </c>
      <c r="H8" s="19">
        <f t="shared" si="1"/>
        <v>43780.382000000005</v>
      </c>
      <c r="I8" s="19">
        <f t="shared" si="1"/>
        <v>0</v>
      </c>
      <c r="J8" s="80"/>
      <c r="K8" s="80"/>
    </row>
    <row r="9" spans="1:11" s="34" customFormat="1" ht="12.75" customHeight="1">
      <c r="A9" s="78" t="s">
        <v>13</v>
      </c>
      <c r="B9" s="83" t="s">
        <v>123</v>
      </c>
      <c r="C9" s="78"/>
      <c r="D9" s="29" t="s">
        <v>7</v>
      </c>
      <c r="E9" s="19">
        <f>E13</f>
        <v>41428.395000000004</v>
      </c>
      <c r="F9" s="19">
        <f t="shared" ref="F9:I9" si="2">F13</f>
        <v>0</v>
      </c>
      <c r="G9" s="19">
        <f t="shared" si="2"/>
        <v>0</v>
      </c>
      <c r="H9" s="19">
        <f t="shared" si="2"/>
        <v>41428.395000000004</v>
      </c>
      <c r="I9" s="19">
        <f t="shared" si="2"/>
        <v>0</v>
      </c>
      <c r="J9" s="80"/>
      <c r="K9" s="80"/>
    </row>
    <row r="10" spans="1:11" s="34" customFormat="1" ht="12.75" customHeight="1">
      <c r="A10" s="78"/>
      <c r="B10" s="83"/>
      <c r="C10" s="78"/>
      <c r="D10" s="29">
        <v>2014</v>
      </c>
      <c r="E10" s="19">
        <f t="shared" ref="E10:I12" si="3">E14</f>
        <v>13809.465</v>
      </c>
      <c r="F10" s="19">
        <f t="shared" si="3"/>
        <v>0</v>
      </c>
      <c r="G10" s="19">
        <f t="shared" si="3"/>
        <v>0</v>
      </c>
      <c r="H10" s="19">
        <f t="shared" si="3"/>
        <v>13809.465</v>
      </c>
      <c r="I10" s="19">
        <f t="shared" si="3"/>
        <v>0</v>
      </c>
      <c r="J10" s="80"/>
      <c r="K10" s="80"/>
    </row>
    <row r="11" spans="1:11" s="34" customFormat="1" ht="12.75" customHeight="1">
      <c r="A11" s="78"/>
      <c r="B11" s="83"/>
      <c r="C11" s="78"/>
      <c r="D11" s="29">
        <v>2015</v>
      </c>
      <c r="E11" s="19">
        <f t="shared" si="3"/>
        <v>13809.465</v>
      </c>
      <c r="F11" s="19">
        <f t="shared" si="3"/>
        <v>0</v>
      </c>
      <c r="G11" s="19">
        <f t="shared" si="3"/>
        <v>0</v>
      </c>
      <c r="H11" s="19">
        <f t="shared" si="3"/>
        <v>13809.465</v>
      </c>
      <c r="I11" s="19">
        <f t="shared" si="3"/>
        <v>0</v>
      </c>
      <c r="J11" s="80"/>
      <c r="K11" s="80"/>
    </row>
    <row r="12" spans="1:11" s="34" customFormat="1" ht="12.75" customHeight="1">
      <c r="A12" s="78"/>
      <c r="B12" s="83"/>
      <c r="C12" s="78"/>
      <c r="D12" s="29">
        <v>2016</v>
      </c>
      <c r="E12" s="19">
        <f t="shared" si="3"/>
        <v>13809.465</v>
      </c>
      <c r="F12" s="19">
        <f t="shared" si="3"/>
        <v>0</v>
      </c>
      <c r="G12" s="19">
        <f t="shared" si="3"/>
        <v>0</v>
      </c>
      <c r="H12" s="19">
        <f t="shared" si="3"/>
        <v>13809.465</v>
      </c>
      <c r="I12" s="19">
        <f t="shared" si="3"/>
        <v>0</v>
      </c>
      <c r="J12" s="80"/>
      <c r="K12" s="80"/>
    </row>
    <row r="13" spans="1:11" s="34" customFormat="1" ht="51" customHeight="1">
      <c r="A13" s="78" t="s">
        <v>8</v>
      </c>
      <c r="B13" s="83" t="s">
        <v>56</v>
      </c>
      <c r="C13" s="78"/>
      <c r="D13" s="29" t="s">
        <v>7</v>
      </c>
      <c r="E13" s="19">
        <f>'Пр14. План'!E20</f>
        <v>41428.395000000004</v>
      </c>
      <c r="F13" s="19">
        <f>'Пр14. План'!F20</f>
        <v>0</v>
      </c>
      <c r="G13" s="19">
        <f>'Пр14. План'!G20</f>
        <v>0</v>
      </c>
      <c r="H13" s="19">
        <f>'Пр14. План'!H20</f>
        <v>41428.395000000004</v>
      </c>
      <c r="I13" s="19">
        <f>'Пр14. План'!I20</f>
        <v>0</v>
      </c>
      <c r="J13" s="80" t="s">
        <v>52</v>
      </c>
      <c r="K13" s="80" t="s">
        <v>61</v>
      </c>
    </row>
    <row r="14" spans="1:11" s="34" customFormat="1">
      <c r="A14" s="78"/>
      <c r="B14" s="83"/>
      <c r="C14" s="78"/>
      <c r="D14" s="29">
        <v>2014</v>
      </c>
      <c r="E14" s="19">
        <f>'Пр14. План'!E21</f>
        <v>13809.465</v>
      </c>
      <c r="F14" s="19">
        <f>'Пр14. План'!F21</f>
        <v>0</v>
      </c>
      <c r="G14" s="19">
        <f>'Пр14. План'!G21</f>
        <v>0</v>
      </c>
      <c r="H14" s="19">
        <f>'Пр14. План'!H21</f>
        <v>13809.465</v>
      </c>
      <c r="I14" s="19">
        <f>'Пр14. План'!I21</f>
        <v>0</v>
      </c>
      <c r="J14" s="80"/>
      <c r="K14" s="80"/>
    </row>
    <row r="15" spans="1:11" s="34" customFormat="1">
      <c r="A15" s="78"/>
      <c r="B15" s="83"/>
      <c r="C15" s="78"/>
      <c r="D15" s="29">
        <v>2015</v>
      </c>
      <c r="E15" s="19">
        <f>'Пр14. План'!E22</f>
        <v>13809.465</v>
      </c>
      <c r="F15" s="19">
        <f>'Пр14. План'!F22</f>
        <v>0</v>
      </c>
      <c r="G15" s="19">
        <f>'Пр14. План'!G22</f>
        <v>0</v>
      </c>
      <c r="H15" s="19">
        <f>'Пр14. План'!H22</f>
        <v>13809.465</v>
      </c>
      <c r="I15" s="19">
        <f>'Пр14. План'!I22</f>
        <v>0</v>
      </c>
      <c r="J15" s="80"/>
      <c r="K15" s="80"/>
    </row>
    <row r="16" spans="1:11" s="34" customFormat="1" ht="12.75" customHeight="1">
      <c r="A16" s="78"/>
      <c r="B16" s="83"/>
      <c r="C16" s="78"/>
      <c r="D16" s="29">
        <v>2016</v>
      </c>
      <c r="E16" s="19">
        <f>'Пр14. План'!E23</f>
        <v>13809.465</v>
      </c>
      <c r="F16" s="19">
        <f>'Пр14. План'!F23</f>
        <v>0</v>
      </c>
      <c r="G16" s="19">
        <f>'Пр14. План'!G23</f>
        <v>0</v>
      </c>
      <c r="H16" s="19">
        <f>'Пр14. План'!H23</f>
        <v>13809.465</v>
      </c>
      <c r="I16" s="19">
        <f>'Пр14. План'!I23</f>
        <v>0</v>
      </c>
      <c r="J16" s="80"/>
      <c r="K16" s="80"/>
    </row>
    <row r="17" spans="1:12" s="34" customFormat="1" ht="12.75" customHeight="1">
      <c r="A17" s="78" t="s">
        <v>14</v>
      </c>
      <c r="B17" s="78" t="s">
        <v>74</v>
      </c>
      <c r="C17" s="78"/>
      <c r="D17" s="29" t="s">
        <v>7</v>
      </c>
      <c r="E17" s="19">
        <f>E21</f>
        <v>74883.951000000001</v>
      </c>
      <c r="F17" s="19">
        <f t="shared" ref="F17:I17" si="4">F21</f>
        <v>0</v>
      </c>
      <c r="G17" s="19">
        <f t="shared" si="4"/>
        <v>0</v>
      </c>
      <c r="H17" s="19">
        <f t="shared" si="4"/>
        <v>74883.951000000001</v>
      </c>
      <c r="I17" s="19">
        <f t="shared" si="4"/>
        <v>0</v>
      </c>
      <c r="J17" s="80"/>
      <c r="K17" s="80"/>
    </row>
    <row r="18" spans="1:12" s="34" customFormat="1" ht="12.75" customHeight="1">
      <c r="A18" s="78"/>
      <c r="B18" s="78"/>
      <c r="C18" s="78"/>
      <c r="D18" s="29">
        <v>2014</v>
      </c>
      <c r="E18" s="19">
        <f t="shared" ref="E18:I20" si="5">E22</f>
        <v>24961.317000000003</v>
      </c>
      <c r="F18" s="19">
        <f t="shared" si="5"/>
        <v>0</v>
      </c>
      <c r="G18" s="19">
        <f t="shared" si="5"/>
        <v>0</v>
      </c>
      <c r="H18" s="19">
        <f t="shared" si="5"/>
        <v>24961.317000000003</v>
      </c>
      <c r="I18" s="19">
        <f t="shared" si="5"/>
        <v>0</v>
      </c>
      <c r="J18" s="80"/>
      <c r="K18" s="80"/>
    </row>
    <row r="19" spans="1:12" s="34" customFormat="1" ht="12.75" customHeight="1">
      <c r="A19" s="78"/>
      <c r="B19" s="78"/>
      <c r="C19" s="78"/>
      <c r="D19" s="29">
        <v>2015</v>
      </c>
      <c r="E19" s="19">
        <f t="shared" si="5"/>
        <v>24961.317000000003</v>
      </c>
      <c r="F19" s="19">
        <f t="shared" si="5"/>
        <v>0</v>
      </c>
      <c r="G19" s="19">
        <f t="shared" si="5"/>
        <v>0</v>
      </c>
      <c r="H19" s="19">
        <f t="shared" si="5"/>
        <v>24961.317000000003</v>
      </c>
      <c r="I19" s="19">
        <f t="shared" si="5"/>
        <v>0</v>
      </c>
      <c r="J19" s="80"/>
      <c r="K19" s="80"/>
    </row>
    <row r="20" spans="1:12" s="34" customFormat="1" ht="12.75" customHeight="1">
      <c r="A20" s="78"/>
      <c r="B20" s="78"/>
      <c r="C20" s="78"/>
      <c r="D20" s="29">
        <v>2016</v>
      </c>
      <c r="E20" s="19">
        <f t="shared" si="5"/>
        <v>24961.317000000003</v>
      </c>
      <c r="F20" s="19">
        <f t="shared" si="5"/>
        <v>0</v>
      </c>
      <c r="G20" s="19">
        <f t="shared" si="5"/>
        <v>0</v>
      </c>
      <c r="H20" s="19">
        <f t="shared" si="5"/>
        <v>24961.317000000003</v>
      </c>
      <c r="I20" s="19">
        <f t="shared" si="5"/>
        <v>0</v>
      </c>
      <c r="J20" s="80"/>
      <c r="K20" s="80"/>
    </row>
    <row r="21" spans="1:12" s="34" customFormat="1" ht="19.5" customHeight="1">
      <c r="A21" s="78" t="s">
        <v>9</v>
      </c>
      <c r="B21" s="83" t="s">
        <v>58</v>
      </c>
      <c r="C21" s="78"/>
      <c r="D21" s="29" t="s">
        <v>7</v>
      </c>
      <c r="E21" s="19">
        <f>'Пр14. План'!E38</f>
        <v>74883.951000000001</v>
      </c>
      <c r="F21" s="19">
        <f>'Пр14. План'!F38</f>
        <v>0</v>
      </c>
      <c r="G21" s="19">
        <f>'Пр14. План'!G38</f>
        <v>0</v>
      </c>
      <c r="H21" s="19">
        <f>'Пр14. План'!H38</f>
        <v>74883.951000000001</v>
      </c>
      <c r="I21" s="19">
        <f>'Пр14. План'!I38</f>
        <v>0</v>
      </c>
      <c r="J21" s="80" t="s">
        <v>60</v>
      </c>
      <c r="K21" s="80" t="s">
        <v>50</v>
      </c>
    </row>
    <row r="22" spans="1:12" s="34" customFormat="1" ht="12.75" customHeight="1">
      <c r="A22" s="78"/>
      <c r="B22" s="83"/>
      <c r="C22" s="78"/>
      <c r="D22" s="29">
        <v>2014</v>
      </c>
      <c r="E22" s="19">
        <f>'Пр14. План'!E39</f>
        <v>24961.317000000003</v>
      </c>
      <c r="F22" s="19">
        <f>'Пр14. План'!F39</f>
        <v>0</v>
      </c>
      <c r="G22" s="19">
        <f>'Пр14. План'!G39</f>
        <v>0</v>
      </c>
      <c r="H22" s="19">
        <f>'Пр14. План'!H39</f>
        <v>24961.317000000003</v>
      </c>
      <c r="I22" s="19">
        <f>'Пр14. План'!I39</f>
        <v>0</v>
      </c>
      <c r="J22" s="80"/>
      <c r="K22" s="80"/>
    </row>
    <row r="23" spans="1:12" s="34" customFormat="1" ht="12.75" customHeight="1">
      <c r="A23" s="78"/>
      <c r="B23" s="83"/>
      <c r="C23" s="78"/>
      <c r="D23" s="29">
        <v>2015</v>
      </c>
      <c r="E23" s="19">
        <f>'Пр14. План'!E40</f>
        <v>24961.317000000003</v>
      </c>
      <c r="F23" s="19">
        <f>'Пр14. План'!F40</f>
        <v>0</v>
      </c>
      <c r="G23" s="19">
        <f>'Пр14. План'!G40</f>
        <v>0</v>
      </c>
      <c r="H23" s="19">
        <f>'Пр14. План'!H40</f>
        <v>24961.317000000003</v>
      </c>
      <c r="I23" s="19">
        <f>'Пр14. План'!I40</f>
        <v>0</v>
      </c>
      <c r="J23" s="80"/>
      <c r="K23" s="80"/>
    </row>
    <row r="24" spans="1:12" s="34" customFormat="1" ht="12.75" customHeight="1">
      <c r="A24" s="78"/>
      <c r="B24" s="83"/>
      <c r="C24" s="78"/>
      <c r="D24" s="29">
        <v>2016</v>
      </c>
      <c r="E24" s="19">
        <f>'Пр14. План'!E41</f>
        <v>24961.317000000003</v>
      </c>
      <c r="F24" s="19">
        <f>'Пр14. План'!F41</f>
        <v>0</v>
      </c>
      <c r="G24" s="19">
        <f>'Пр14. План'!G41</f>
        <v>0</v>
      </c>
      <c r="H24" s="19">
        <f>'Пр14. План'!H41</f>
        <v>24961.317000000003</v>
      </c>
      <c r="I24" s="19">
        <f>'Пр14. План'!I41</f>
        <v>0</v>
      </c>
      <c r="J24" s="80"/>
      <c r="K24" s="80"/>
    </row>
    <row r="25" spans="1:12" s="34" customFormat="1" ht="15" customHeight="1">
      <c r="A25" s="78" t="s">
        <v>121</v>
      </c>
      <c r="B25" s="83" t="s">
        <v>112</v>
      </c>
      <c r="C25" s="78"/>
      <c r="D25" s="29" t="s">
        <v>7</v>
      </c>
      <c r="E25" s="19">
        <f>'Пр14. План'!E57</f>
        <v>9268.4999999999982</v>
      </c>
      <c r="F25" s="19">
        <f>'Пр14. План'!F57</f>
        <v>3756.5999999999995</v>
      </c>
      <c r="G25" s="19">
        <f>'Пр14. План'!G57</f>
        <v>5511.9</v>
      </c>
      <c r="H25" s="19">
        <f>'Пр14. План'!H57</f>
        <v>0</v>
      </c>
      <c r="I25" s="19">
        <f>'Пр14. План'!I57</f>
        <v>0</v>
      </c>
      <c r="J25" s="80"/>
      <c r="K25" s="80"/>
      <c r="L25" s="35"/>
    </row>
    <row r="26" spans="1:12" s="34" customFormat="1">
      <c r="A26" s="78"/>
      <c r="B26" s="83"/>
      <c r="C26" s="78"/>
      <c r="D26" s="29">
        <v>2014</v>
      </c>
      <c r="E26" s="19">
        <f>'Пр14. План'!E58</f>
        <v>3076.4999999999995</v>
      </c>
      <c r="F26" s="19">
        <f>'Пр14. План'!F58</f>
        <v>1252.1999999999998</v>
      </c>
      <c r="G26" s="19">
        <f>'Пр14. План'!G58</f>
        <v>1824.3</v>
      </c>
      <c r="H26" s="19">
        <f>'Пр14. План'!H58</f>
        <v>0</v>
      </c>
      <c r="I26" s="19">
        <f>'Пр14. План'!I58</f>
        <v>0</v>
      </c>
      <c r="J26" s="80"/>
      <c r="K26" s="80"/>
      <c r="L26" s="35"/>
    </row>
    <row r="27" spans="1:12" s="34" customFormat="1">
      <c r="A27" s="78"/>
      <c r="B27" s="83"/>
      <c r="C27" s="78"/>
      <c r="D27" s="29">
        <v>2015</v>
      </c>
      <c r="E27" s="19">
        <f>'Пр14. План'!E59</f>
        <v>3095.9999999999995</v>
      </c>
      <c r="F27" s="19">
        <f>'Пр14. План'!F59</f>
        <v>1252.1999999999998</v>
      </c>
      <c r="G27" s="19">
        <f>'Пр14. План'!G59</f>
        <v>1843.8</v>
      </c>
      <c r="H27" s="19">
        <f>'Пр14. План'!H59</f>
        <v>0</v>
      </c>
      <c r="I27" s="19">
        <f>'Пр14. План'!I59</f>
        <v>0</v>
      </c>
      <c r="J27" s="80"/>
      <c r="K27" s="80"/>
      <c r="L27" s="35"/>
    </row>
    <row r="28" spans="1:12" s="34" customFormat="1">
      <c r="A28" s="78"/>
      <c r="B28" s="83"/>
      <c r="C28" s="78"/>
      <c r="D28" s="29">
        <v>2016</v>
      </c>
      <c r="E28" s="19">
        <f>'Пр14. План'!E60</f>
        <v>3095.9999999999995</v>
      </c>
      <c r="F28" s="19">
        <f>'Пр14. План'!F60</f>
        <v>1252.1999999999998</v>
      </c>
      <c r="G28" s="19">
        <f>'Пр14. План'!G60</f>
        <v>1843.8</v>
      </c>
      <c r="H28" s="19">
        <f>'Пр14. План'!H60</f>
        <v>0</v>
      </c>
      <c r="I28" s="19">
        <f>'Пр14. План'!I60</f>
        <v>0</v>
      </c>
      <c r="J28" s="80"/>
      <c r="K28" s="80"/>
      <c r="L28" s="35"/>
    </row>
    <row r="29" spans="1:12" s="34" customFormat="1" ht="15.75" customHeight="1">
      <c r="A29" s="78" t="s">
        <v>85</v>
      </c>
      <c r="B29" s="83" t="s">
        <v>113</v>
      </c>
      <c r="C29" s="78"/>
      <c r="D29" s="29" t="s">
        <v>7</v>
      </c>
      <c r="E29" s="19">
        <f>'Пр14. План'!E61</f>
        <v>9268.4999999999982</v>
      </c>
      <c r="F29" s="19">
        <f>'Пр14. План'!F61</f>
        <v>3756.5999999999995</v>
      </c>
      <c r="G29" s="19">
        <f>'Пр14. План'!G61</f>
        <v>5511.9</v>
      </c>
      <c r="H29" s="19">
        <f>'Пр14. План'!H61</f>
        <v>0</v>
      </c>
      <c r="I29" s="19">
        <f>'Пр14. План'!I61</f>
        <v>0</v>
      </c>
      <c r="J29" s="80" t="s">
        <v>60</v>
      </c>
      <c r="K29" s="80" t="s">
        <v>99</v>
      </c>
      <c r="L29" s="35"/>
    </row>
    <row r="30" spans="1:12" s="34" customFormat="1">
      <c r="A30" s="78"/>
      <c r="B30" s="83"/>
      <c r="C30" s="78"/>
      <c r="D30" s="29">
        <v>2014</v>
      </c>
      <c r="E30" s="19">
        <f>'Пр14. План'!E62</f>
        <v>3076.4999999999995</v>
      </c>
      <c r="F30" s="19">
        <f>'Пр14. План'!F62</f>
        <v>1252.1999999999998</v>
      </c>
      <c r="G30" s="19">
        <f>'Пр14. План'!G62</f>
        <v>1824.3</v>
      </c>
      <c r="H30" s="19">
        <f>'Пр14. План'!H62</f>
        <v>0</v>
      </c>
      <c r="I30" s="19">
        <f>'Пр14. План'!I62</f>
        <v>0</v>
      </c>
      <c r="J30" s="80"/>
      <c r="K30" s="80"/>
      <c r="L30" s="35"/>
    </row>
    <row r="31" spans="1:12" s="34" customFormat="1">
      <c r="A31" s="78"/>
      <c r="B31" s="83"/>
      <c r="C31" s="78"/>
      <c r="D31" s="29">
        <v>2015</v>
      </c>
      <c r="E31" s="19">
        <f>'Пр14. План'!E63</f>
        <v>3095.9999999999995</v>
      </c>
      <c r="F31" s="19">
        <f>'Пр14. План'!F63</f>
        <v>1252.1999999999998</v>
      </c>
      <c r="G31" s="19">
        <f>'Пр14. План'!G63</f>
        <v>1843.8</v>
      </c>
      <c r="H31" s="19">
        <f>'Пр14. План'!H63</f>
        <v>0</v>
      </c>
      <c r="I31" s="19">
        <f>'Пр14. План'!I63</f>
        <v>0</v>
      </c>
      <c r="J31" s="80"/>
      <c r="K31" s="80"/>
      <c r="L31" s="35"/>
    </row>
    <row r="32" spans="1:12" s="34" customFormat="1">
      <c r="A32" s="78"/>
      <c r="B32" s="83"/>
      <c r="C32" s="78"/>
      <c r="D32" s="29">
        <v>2016</v>
      </c>
      <c r="E32" s="19">
        <f>'Пр14. План'!E64</f>
        <v>3095.9999999999995</v>
      </c>
      <c r="F32" s="19">
        <f>'Пр14. План'!F64</f>
        <v>1252.1999999999998</v>
      </c>
      <c r="G32" s="19">
        <f>'Пр14. План'!G64</f>
        <v>1843.8</v>
      </c>
      <c r="H32" s="19">
        <f>'Пр14. План'!H64</f>
        <v>0</v>
      </c>
      <c r="I32" s="19">
        <f>'Пр14. План'!I64</f>
        <v>0</v>
      </c>
      <c r="J32" s="80"/>
      <c r="K32" s="80"/>
      <c r="L32" s="35"/>
    </row>
    <row r="33" spans="1:12" s="34" customFormat="1" ht="15" customHeight="1">
      <c r="A33" s="78" t="s">
        <v>122</v>
      </c>
      <c r="B33" s="83" t="s">
        <v>119</v>
      </c>
      <c r="C33" s="78"/>
      <c r="D33" s="29" t="s">
        <v>7</v>
      </c>
      <c r="E33" s="19">
        <f>'Пр14. План'!E93</f>
        <v>16528.800000000003</v>
      </c>
      <c r="F33" s="19">
        <f>'Пр14. План'!F93</f>
        <v>0</v>
      </c>
      <c r="G33" s="19">
        <f>'Пр14. План'!G93</f>
        <v>0</v>
      </c>
      <c r="H33" s="19">
        <f>'Пр14. План'!H93</f>
        <v>16528.800000000003</v>
      </c>
      <c r="I33" s="19">
        <f>'Пр14. План'!I93</f>
        <v>0</v>
      </c>
      <c r="J33" s="80"/>
      <c r="K33" s="80"/>
      <c r="L33" s="35"/>
    </row>
    <row r="34" spans="1:12" s="34" customFormat="1">
      <c r="A34" s="78"/>
      <c r="B34" s="83"/>
      <c r="C34" s="78"/>
      <c r="D34" s="29">
        <v>2014</v>
      </c>
      <c r="E34" s="19">
        <f>'Пр14. План'!E94</f>
        <v>6509.6</v>
      </c>
      <c r="F34" s="19">
        <f>'Пр14. План'!F94</f>
        <v>0</v>
      </c>
      <c r="G34" s="19">
        <f>'Пр14. План'!G94</f>
        <v>0</v>
      </c>
      <c r="H34" s="19">
        <f>'Пр14. План'!H94</f>
        <v>6509.6</v>
      </c>
      <c r="I34" s="19">
        <f>'Пр14. План'!I94</f>
        <v>0</v>
      </c>
      <c r="J34" s="80"/>
      <c r="K34" s="80"/>
      <c r="L34" s="35"/>
    </row>
    <row r="35" spans="1:12" s="34" customFormat="1">
      <c r="A35" s="78"/>
      <c r="B35" s="83"/>
      <c r="C35" s="78"/>
      <c r="D35" s="29">
        <v>2015</v>
      </c>
      <c r="E35" s="19">
        <f>'Пр14. План'!E95</f>
        <v>5009.6000000000004</v>
      </c>
      <c r="F35" s="19">
        <f>'Пр14. План'!F95</f>
        <v>0</v>
      </c>
      <c r="G35" s="19">
        <f>'Пр14. План'!G95</f>
        <v>0</v>
      </c>
      <c r="H35" s="19">
        <f>'Пр14. План'!H95</f>
        <v>5009.6000000000004</v>
      </c>
      <c r="I35" s="19">
        <f>'Пр14. План'!I95</f>
        <v>0</v>
      </c>
      <c r="J35" s="80"/>
      <c r="K35" s="80"/>
    </row>
    <row r="36" spans="1:12" s="34" customFormat="1">
      <c r="A36" s="78"/>
      <c r="B36" s="83"/>
      <c r="C36" s="78"/>
      <c r="D36" s="29">
        <v>2016</v>
      </c>
      <c r="E36" s="19">
        <f>'Пр14. План'!E96</f>
        <v>5009.6000000000004</v>
      </c>
      <c r="F36" s="19">
        <f>'Пр14. План'!F96</f>
        <v>0</v>
      </c>
      <c r="G36" s="19">
        <f>'Пр14. План'!G96</f>
        <v>0</v>
      </c>
      <c r="H36" s="19">
        <f>'Пр14. План'!H96</f>
        <v>5009.6000000000004</v>
      </c>
      <c r="I36" s="19">
        <f>'Пр14. План'!I96</f>
        <v>0</v>
      </c>
      <c r="J36" s="80"/>
      <c r="K36" s="80"/>
    </row>
    <row r="37" spans="1:12" s="34" customFormat="1" ht="30" customHeight="1">
      <c r="A37" s="78" t="s">
        <v>115</v>
      </c>
      <c r="B37" s="83" t="s">
        <v>118</v>
      </c>
      <c r="C37" s="78"/>
      <c r="D37" s="29" t="s">
        <v>7</v>
      </c>
      <c r="E37" s="19">
        <f>'Пр14. План'!E97</f>
        <v>16528.800000000003</v>
      </c>
      <c r="F37" s="19">
        <f>'Пр14. План'!F97</f>
        <v>0</v>
      </c>
      <c r="G37" s="19">
        <f>'Пр14. План'!G97</f>
        <v>0</v>
      </c>
      <c r="H37" s="19">
        <f>'Пр14. План'!H97</f>
        <v>16528.800000000003</v>
      </c>
      <c r="I37" s="19">
        <f>'Пр14. План'!I97</f>
        <v>0</v>
      </c>
      <c r="J37" s="80" t="s">
        <v>124</v>
      </c>
      <c r="K37" s="80" t="s">
        <v>136</v>
      </c>
    </row>
    <row r="38" spans="1:12" s="34" customFormat="1">
      <c r="A38" s="78"/>
      <c r="B38" s="83"/>
      <c r="C38" s="78"/>
      <c r="D38" s="29">
        <v>2014</v>
      </c>
      <c r="E38" s="19">
        <f>'Пр14. План'!E98</f>
        <v>6509.6</v>
      </c>
      <c r="F38" s="19">
        <f>'Пр14. План'!F98</f>
        <v>0</v>
      </c>
      <c r="G38" s="19">
        <f>'Пр14. План'!G98</f>
        <v>0</v>
      </c>
      <c r="H38" s="19">
        <f>'Пр14. План'!H98</f>
        <v>6509.6</v>
      </c>
      <c r="I38" s="19">
        <f>'Пр14. План'!I98</f>
        <v>0</v>
      </c>
      <c r="J38" s="80"/>
      <c r="K38" s="80"/>
    </row>
    <row r="39" spans="1:12" s="34" customFormat="1">
      <c r="A39" s="78"/>
      <c r="B39" s="83"/>
      <c r="C39" s="78"/>
      <c r="D39" s="29">
        <v>2015</v>
      </c>
      <c r="E39" s="19">
        <f>'Пр14. План'!E99</f>
        <v>5009.6000000000004</v>
      </c>
      <c r="F39" s="19">
        <f>'Пр14. План'!F99</f>
        <v>0</v>
      </c>
      <c r="G39" s="19">
        <f>'Пр14. План'!G99</f>
        <v>0</v>
      </c>
      <c r="H39" s="19">
        <f>'Пр14. План'!H99</f>
        <v>5009.6000000000004</v>
      </c>
      <c r="I39" s="19">
        <f>'Пр14. План'!I99</f>
        <v>0</v>
      </c>
      <c r="J39" s="80"/>
      <c r="K39" s="80"/>
    </row>
    <row r="40" spans="1:12" s="34" customFormat="1">
      <c r="A40" s="78"/>
      <c r="B40" s="83"/>
      <c r="C40" s="78"/>
      <c r="D40" s="29">
        <v>2016</v>
      </c>
      <c r="E40" s="19">
        <f>'Пр14. План'!E100</f>
        <v>5009.6000000000004</v>
      </c>
      <c r="F40" s="19">
        <f>'Пр14. План'!F100</f>
        <v>0</v>
      </c>
      <c r="G40" s="19">
        <f>'Пр14. План'!G100</f>
        <v>0</v>
      </c>
      <c r="H40" s="19">
        <f>'Пр14. План'!H100</f>
        <v>5009.6000000000004</v>
      </c>
      <c r="I40" s="19">
        <f>'Пр14. План'!I100</f>
        <v>0</v>
      </c>
      <c r="J40" s="80"/>
      <c r="K40" s="80"/>
    </row>
  </sheetData>
  <mergeCells count="52">
    <mergeCell ref="A37:A40"/>
    <mergeCell ref="B37:B40"/>
    <mergeCell ref="C37:C40"/>
    <mergeCell ref="J37:J40"/>
    <mergeCell ref="K37:K40"/>
    <mergeCell ref="A33:A36"/>
    <mergeCell ref="B33:B36"/>
    <mergeCell ref="C33:C36"/>
    <mergeCell ref="J33:J36"/>
    <mergeCell ref="K33:K36"/>
    <mergeCell ref="A29:A32"/>
    <mergeCell ref="B29:B32"/>
    <mergeCell ref="C29:C32"/>
    <mergeCell ref="J29:J32"/>
    <mergeCell ref="K29:K32"/>
    <mergeCell ref="A25:A28"/>
    <mergeCell ref="B25:B28"/>
    <mergeCell ref="C25:C28"/>
    <mergeCell ref="J25:J28"/>
    <mergeCell ref="K25:K28"/>
    <mergeCell ref="A9:A12"/>
    <mergeCell ref="B9:B12"/>
    <mergeCell ref="C9:C12"/>
    <mergeCell ref="A21:A24"/>
    <mergeCell ref="B21:B24"/>
    <mergeCell ref="C21:C24"/>
    <mergeCell ref="A13:A16"/>
    <mergeCell ref="B13:B16"/>
    <mergeCell ref="C13:C16"/>
    <mergeCell ref="D3:I3"/>
    <mergeCell ref="J3:J4"/>
    <mergeCell ref="K21:K24"/>
    <mergeCell ref="K5:K8"/>
    <mergeCell ref="J5:J8"/>
    <mergeCell ref="J21:J24"/>
    <mergeCell ref="K13:K16"/>
    <mergeCell ref="A1:K1"/>
    <mergeCell ref="A17:A20"/>
    <mergeCell ref="B17:B20"/>
    <mergeCell ref="A5:A8"/>
    <mergeCell ref="B5:B8"/>
    <mergeCell ref="C5:C8"/>
    <mergeCell ref="K9:K12"/>
    <mergeCell ref="J9:J12"/>
    <mergeCell ref="J13:J16"/>
    <mergeCell ref="C17:C20"/>
    <mergeCell ref="J17:J20"/>
    <mergeCell ref="K17:K20"/>
    <mergeCell ref="K3:K4"/>
    <mergeCell ref="A3:A4"/>
    <mergeCell ref="B3:B4"/>
    <mergeCell ref="C3:C4"/>
  </mergeCells>
  <pageMargins left="0.70866141732283472" right="0.70866141732283472" top="0.74803149606299213" bottom="0.74803149606299213" header="0.31496062992125984" footer="0.31496062992125984"/>
  <pageSetup paperSize="9" scale="72" orientation="landscape" r:id="rId1"/>
  <rowBreaks count="1" manualBreakCount="1">
    <brk id="32"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L102"/>
  <sheetViews>
    <sheetView tabSelected="1" zoomScaleNormal="100" zoomScaleSheetLayoutView="90" workbookViewId="0">
      <pane xSplit="3" ySplit="5" topLeftCell="D87" activePane="bottomRight" state="frozen"/>
      <selection pane="topRight" activeCell="D1" sqref="D1"/>
      <selection pane="bottomLeft" activeCell="A6" sqref="A6"/>
      <selection pane="bottomRight" sqref="A1:L102"/>
    </sheetView>
  </sheetViews>
  <sheetFormatPr defaultRowHeight="15"/>
  <cols>
    <col min="1" max="1" width="6.5703125" style="16" customWidth="1"/>
    <col min="2" max="2" width="32.28515625" style="17" customWidth="1"/>
    <col min="3" max="3" width="9.140625" style="17"/>
    <col min="4" max="4" width="8.85546875" style="18" customWidth="1"/>
    <col min="5" max="9" width="10.140625" style="17" customWidth="1"/>
    <col min="10" max="11" width="15.7109375" style="17" customWidth="1"/>
    <col min="12" max="12" width="15.28515625" style="17" customWidth="1"/>
    <col min="13" max="16384" width="9.140625" style="17"/>
  </cols>
  <sheetData>
    <row r="1" spans="1:12" ht="70.5" customHeight="1">
      <c r="I1" s="84" t="s">
        <v>138</v>
      </c>
      <c r="J1" s="84"/>
      <c r="K1" s="84"/>
      <c r="L1" s="84"/>
    </row>
    <row r="2" spans="1:12" ht="42.75" customHeight="1">
      <c r="A2" s="85" t="s">
        <v>69</v>
      </c>
      <c r="B2" s="85"/>
      <c r="C2" s="85"/>
      <c r="D2" s="85"/>
      <c r="E2" s="85"/>
      <c r="F2" s="85"/>
      <c r="G2" s="85"/>
      <c r="H2" s="85"/>
      <c r="I2" s="85"/>
      <c r="J2" s="85"/>
      <c r="K2" s="85"/>
      <c r="L2" s="85"/>
    </row>
    <row r="4" spans="1:12" ht="21.75" customHeight="1">
      <c r="A4" s="101" t="s">
        <v>0</v>
      </c>
      <c r="B4" s="102" t="s">
        <v>47</v>
      </c>
      <c r="C4" s="102" t="s">
        <v>16</v>
      </c>
      <c r="D4" s="102" t="s">
        <v>1</v>
      </c>
      <c r="E4" s="102"/>
      <c r="F4" s="102"/>
      <c r="G4" s="102"/>
      <c r="H4" s="102"/>
      <c r="I4" s="102"/>
      <c r="J4" s="102" t="s">
        <v>26</v>
      </c>
      <c r="K4" s="102"/>
      <c r="L4" s="102" t="s">
        <v>25</v>
      </c>
    </row>
    <row r="5" spans="1:12" ht="24" customHeight="1">
      <c r="A5" s="101"/>
      <c r="B5" s="102"/>
      <c r="C5" s="102"/>
      <c r="D5" s="103" t="s">
        <v>27</v>
      </c>
      <c r="E5" s="103" t="s">
        <v>7</v>
      </c>
      <c r="F5" s="103" t="s">
        <v>3</v>
      </c>
      <c r="G5" s="103" t="s">
        <v>4</v>
      </c>
      <c r="H5" s="103" t="s">
        <v>5</v>
      </c>
      <c r="I5" s="103" t="s">
        <v>6</v>
      </c>
      <c r="J5" s="103" t="s">
        <v>10</v>
      </c>
      <c r="K5" s="103" t="s">
        <v>11</v>
      </c>
      <c r="L5" s="102"/>
    </row>
    <row r="6" spans="1:12" s="20" customFormat="1" ht="39" customHeight="1">
      <c r="A6" s="78" t="s">
        <v>13</v>
      </c>
      <c r="B6" s="79" t="s">
        <v>53</v>
      </c>
      <c r="C6" s="80"/>
      <c r="D6" s="29" t="s">
        <v>7</v>
      </c>
      <c r="E6" s="19">
        <f t="shared" ref="E6" si="0">E13+E31+E57+E93</f>
        <v>142109.64600000001</v>
      </c>
      <c r="F6" s="19">
        <f t="shared" ref="F6:I6" si="1">F13+F31+F57+F93</f>
        <v>3756.5999999999995</v>
      </c>
      <c r="G6" s="19">
        <f t="shared" si="1"/>
        <v>5511.9</v>
      </c>
      <c r="H6" s="19">
        <f t="shared" si="1"/>
        <v>132841.14600000001</v>
      </c>
      <c r="I6" s="19">
        <f t="shared" si="1"/>
        <v>0</v>
      </c>
      <c r="J6" s="80"/>
      <c r="K6" s="80"/>
      <c r="L6" s="80"/>
    </row>
    <row r="7" spans="1:12" s="20" customFormat="1" ht="12.75" customHeight="1">
      <c r="A7" s="78"/>
      <c r="B7" s="79"/>
      <c r="C7" s="80"/>
      <c r="D7" s="29">
        <v>2014</v>
      </c>
      <c r="E7" s="19">
        <f t="shared" ref="E7:I7" si="2">E14+E32+E58+E94</f>
        <v>48356.882000000005</v>
      </c>
      <c r="F7" s="19">
        <f t="shared" si="2"/>
        <v>1252.1999999999998</v>
      </c>
      <c r="G7" s="19">
        <f t="shared" si="2"/>
        <v>1824.3</v>
      </c>
      <c r="H7" s="19">
        <f t="shared" si="2"/>
        <v>45280.382000000005</v>
      </c>
      <c r="I7" s="19">
        <f t="shared" si="2"/>
        <v>0</v>
      </c>
      <c r="J7" s="80"/>
      <c r="K7" s="80"/>
      <c r="L7" s="80"/>
    </row>
    <row r="8" spans="1:12" s="20" customFormat="1" ht="12.75" customHeight="1">
      <c r="A8" s="78"/>
      <c r="B8" s="79"/>
      <c r="C8" s="80"/>
      <c r="D8" s="29">
        <v>2015</v>
      </c>
      <c r="E8" s="19">
        <f t="shared" ref="E8:I8" si="3">E15+E33+E59+E95</f>
        <v>46876.382000000005</v>
      </c>
      <c r="F8" s="19">
        <f t="shared" si="3"/>
        <v>1252.1999999999998</v>
      </c>
      <c r="G8" s="19">
        <f t="shared" si="3"/>
        <v>1843.8</v>
      </c>
      <c r="H8" s="19">
        <f t="shared" si="3"/>
        <v>43780.382000000005</v>
      </c>
      <c r="I8" s="19">
        <f t="shared" si="3"/>
        <v>0</v>
      </c>
      <c r="J8" s="80"/>
      <c r="K8" s="80"/>
      <c r="L8" s="80"/>
    </row>
    <row r="9" spans="1:12" s="20" customFormat="1" ht="12.75" customHeight="1">
      <c r="A9" s="78"/>
      <c r="B9" s="79"/>
      <c r="C9" s="80"/>
      <c r="D9" s="29">
        <v>2016</v>
      </c>
      <c r="E9" s="19">
        <f t="shared" ref="E9:I9" si="4">E16+E34+E60+E96</f>
        <v>46876.382000000005</v>
      </c>
      <c r="F9" s="19">
        <f t="shared" si="4"/>
        <v>1252.1999999999998</v>
      </c>
      <c r="G9" s="19">
        <f t="shared" si="4"/>
        <v>1843.8</v>
      </c>
      <c r="H9" s="19">
        <f t="shared" si="4"/>
        <v>43780.382000000005</v>
      </c>
      <c r="I9" s="19">
        <f t="shared" si="4"/>
        <v>0</v>
      </c>
      <c r="J9" s="80"/>
      <c r="K9" s="80"/>
      <c r="L9" s="80"/>
    </row>
    <row r="10" spans="1:12" s="20" customFormat="1" ht="9.75" hidden="1" customHeight="1">
      <c r="A10" s="78"/>
      <c r="B10" s="79"/>
      <c r="C10" s="80"/>
      <c r="D10" s="29">
        <v>2019</v>
      </c>
      <c r="E10" s="19"/>
      <c r="F10" s="19"/>
      <c r="G10" s="19"/>
      <c r="H10" s="19"/>
      <c r="I10" s="19"/>
      <c r="J10" s="80"/>
      <c r="K10" s="80"/>
      <c r="L10" s="80"/>
    </row>
    <row r="11" spans="1:12" s="20" customFormat="1" ht="12.75" hidden="1" customHeight="1">
      <c r="A11" s="78"/>
      <c r="B11" s="79"/>
      <c r="C11" s="80"/>
      <c r="D11" s="29">
        <v>2020</v>
      </c>
      <c r="E11" s="19"/>
      <c r="F11" s="19"/>
      <c r="G11" s="19"/>
      <c r="H11" s="19"/>
      <c r="I11" s="19"/>
      <c r="J11" s="80"/>
      <c r="K11" s="80"/>
      <c r="L11" s="80"/>
    </row>
    <row r="12" spans="1:12" s="20" customFormat="1" ht="12.75" hidden="1" customHeight="1">
      <c r="A12" s="78"/>
      <c r="B12" s="79"/>
      <c r="C12" s="80"/>
      <c r="D12" s="29" t="s">
        <v>15</v>
      </c>
      <c r="E12" s="19"/>
      <c r="F12" s="19"/>
      <c r="G12" s="19"/>
      <c r="H12" s="19"/>
      <c r="I12" s="19"/>
      <c r="J12" s="80"/>
      <c r="K12" s="80"/>
      <c r="L12" s="80"/>
    </row>
    <row r="13" spans="1:12" s="20" customFormat="1" ht="45" customHeight="1">
      <c r="A13" s="78" t="s">
        <v>8</v>
      </c>
      <c r="B13" s="83" t="s">
        <v>72</v>
      </c>
      <c r="C13" s="78"/>
      <c r="D13" s="29" t="s">
        <v>7</v>
      </c>
      <c r="E13" s="19">
        <f>E20</f>
        <v>41428.395000000004</v>
      </c>
      <c r="F13" s="19">
        <f t="shared" ref="F13:I13" si="5">F20</f>
        <v>0</v>
      </c>
      <c r="G13" s="19">
        <f t="shared" si="5"/>
        <v>0</v>
      </c>
      <c r="H13" s="19">
        <f t="shared" si="5"/>
        <v>41428.395000000004</v>
      </c>
      <c r="I13" s="19">
        <f t="shared" si="5"/>
        <v>0</v>
      </c>
      <c r="J13" s="80"/>
      <c r="K13" s="80"/>
      <c r="L13" s="80"/>
    </row>
    <row r="14" spans="1:12" s="20" customFormat="1" ht="12.75" customHeight="1">
      <c r="A14" s="78"/>
      <c r="B14" s="83"/>
      <c r="C14" s="78"/>
      <c r="D14" s="29">
        <v>2014</v>
      </c>
      <c r="E14" s="19">
        <f t="shared" ref="E14:I16" si="6">E21</f>
        <v>13809.465</v>
      </c>
      <c r="F14" s="19">
        <f t="shared" si="6"/>
        <v>0</v>
      </c>
      <c r="G14" s="19">
        <f t="shared" si="6"/>
        <v>0</v>
      </c>
      <c r="H14" s="19">
        <f t="shared" si="6"/>
        <v>13809.465</v>
      </c>
      <c r="I14" s="19">
        <f t="shared" si="6"/>
        <v>0</v>
      </c>
      <c r="J14" s="80"/>
      <c r="K14" s="80"/>
      <c r="L14" s="80"/>
    </row>
    <row r="15" spans="1:12" s="20" customFormat="1" ht="12.75" customHeight="1">
      <c r="A15" s="78"/>
      <c r="B15" s="83"/>
      <c r="C15" s="78"/>
      <c r="D15" s="29">
        <v>2015</v>
      </c>
      <c r="E15" s="19">
        <f t="shared" si="6"/>
        <v>13809.465</v>
      </c>
      <c r="F15" s="19">
        <f t="shared" si="6"/>
        <v>0</v>
      </c>
      <c r="G15" s="19">
        <f t="shared" si="6"/>
        <v>0</v>
      </c>
      <c r="H15" s="19">
        <f t="shared" si="6"/>
        <v>13809.465</v>
      </c>
      <c r="I15" s="19">
        <f t="shared" si="6"/>
        <v>0</v>
      </c>
      <c r="J15" s="80"/>
      <c r="K15" s="80"/>
      <c r="L15" s="80"/>
    </row>
    <row r="16" spans="1:12" s="20" customFormat="1" ht="12.75" customHeight="1">
      <c r="A16" s="78"/>
      <c r="B16" s="83"/>
      <c r="C16" s="78"/>
      <c r="D16" s="29">
        <v>2016</v>
      </c>
      <c r="E16" s="19">
        <f t="shared" si="6"/>
        <v>13809.465</v>
      </c>
      <c r="F16" s="19">
        <f t="shared" si="6"/>
        <v>0</v>
      </c>
      <c r="G16" s="19">
        <f t="shared" si="6"/>
        <v>0</v>
      </c>
      <c r="H16" s="19">
        <f t="shared" si="6"/>
        <v>13809.465</v>
      </c>
      <c r="I16" s="19">
        <f t="shared" si="6"/>
        <v>0</v>
      </c>
      <c r="J16" s="80"/>
      <c r="K16" s="80"/>
      <c r="L16" s="80"/>
    </row>
    <row r="17" spans="1:12" s="20" customFormat="1" ht="0.75" customHeight="1">
      <c r="A17" s="78"/>
      <c r="B17" s="83"/>
      <c r="C17" s="78"/>
      <c r="D17" s="29">
        <v>2019</v>
      </c>
      <c r="E17" s="19"/>
      <c r="F17" s="19"/>
      <c r="G17" s="19"/>
      <c r="H17" s="19"/>
      <c r="I17" s="19"/>
      <c r="J17" s="80"/>
      <c r="K17" s="80"/>
      <c r="L17" s="80"/>
    </row>
    <row r="18" spans="1:12" s="20" customFormat="1" ht="9" hidden="1" customHeight="1">
      <c r="A18" s="78"/>
      <c r="B18" s="83"/>
      <c r="C18" s="78"/>
      <c r="D18" s="29">
        <v>2020</v>
      </c>
      <c r="E18" s="19"/>
      <c r="F18" s="19"/>
      <c r="G18" s="19"/>
      <c r="H18" s="19"/>
      <c r="I18" s="19"/>
      <c r="J18" s="80"/>
      <c r="K18" s="80"/>
      <c r="L18" s="80"/>
    </row>
    <row r="19" spans="1:12" s="20" customFormat="1" ht="12.75" hidden="1" customHeight="1">
      <c r="A19" s="78"/>
      <c r="B19" s="83"/>
      <c r="C19" s="78"/>
      <c r="D19" s="29" t="s">
        <v>15</v>
      </c>
      <c r="E19" s="19"/>
      <c r="F19" s="19"/>
      <c r="G19" s="19"/>
      <c r="H19" s="19"/>
      <c r="I19" s="19"/>
      <c r="J19" s="80"/>
      <c r="K19" s="80"/>
      <c r="L19" s="80"/>
    </row>
    <row r="20" spans="1:12" s="20" customFormat="1" ht="26.25" customHeight="1">
      <c r="A20" s="78" t="s">
        <v>22</v>
      </c>
      <c r="B20" s="83" t="s">
        <v>56</v>
      </c>
      <c r="C20" s="78"/>
      <c r="D20" s="29" t="s">
        <v>7</v>
      </c>
      <c r="E20" s="19">
        <f>E27</f>
        <v>41428.395000000004</v>
      </c>
      <c r="F20" s="19">
        <f t="shared" ref="F20:I20" si="7">F27</f>
        <v>0</v>
      </c>
      <c r="G20" s="19">
        <f t="shared" si="7"/>
        <v>0</v>
      </c>
      <c r="H20" s="19">
        <f t="shared" si="7"/>
        <v>41428.395000000004</v>
      </c>
      <c r="I20" s="19">
        <f t="shared" si="7"/>
        <v>0</v>
      </c>
      <c r="J20" s="80" t="s">
        <v>52</v>
      </c>
      <c r="K20" s="80"/>
      <c r="L20" s="80"/>
    </row>
    <row r="21" spans="1:12" s="20" customFormat="1" ht="13.5" customHeight="1">
      <c r="A21" s="78"/>
      <c r="B21" s="83"/>
      <c r="C21" s="78"/>
      <c r="D21" s="29">
        <v>2014</v>
      </c>
      <c r="E21" s="19">
        <f t="shared" ref="E21:I23" si="8">E28</f>
        <v>13809.465</v>
      </c>
      <c r="F21" s="19">
        <f t="shared" si="8"/>
        <v>0</v>
      </c>
      <c r="G21" s="19">
        <f t="shared" si="8"/>
        <v>0</v>
      </c>
      <c r="H21" s="19">
        <f t="shared" si="8"/>
        <v>13809.465</v>
      </c>
      <c r="I21" s="19">
        <f t="shared" si="8"/>
        <v>0</v>
      </c>
      <c r="J21" s="80"/>
      <c r="K21" s="80"/>
      <c r="L21" s="80"/>
    </row>
    <row r="22" spans="1:12" s="20" customFormat="1" ht="13.5" customHeight="1">
      <c r="A22" s="78"/>
      <c r="B22" s="83"/>
      <c r="C22" s="78"/>
      <c r="D22" s="29">
        <v>2015</v>
      </c>
      <c r="E22" s="19">
        <f t="shared" si="8"/>
        <v>13809.465</v>
      </c>
      <c r="F22" s="19">
        <f t="shared" si="8"/>
        <v>0</v>
      </c>
      <c r="G22" s="19">
        <f t="shared" si="8"/>
        <v>0</v>
      </c>
      <c r="H22" s="19">
        <f t="shared" si="8"/>
        <v>13809.465</v>
      </c>
      <c r="I22" s="19">
        <f t="shared" si="8"/>
        <v>0</v>
      </c>
      <c r="J22" s="80"/>
      <c r="K22" s="80"/>
      <c r="L22" s="80"/>
    </row>
    <row r="23" spans="1:12" s="20" customFormat="1" ht="13.5" customHeight="1">
      <c r="A23" s="78"/>
      <c r="B23" s="83"/>
      <c r="C23" s="78"/>
      <c r="D23" s="29">
        <v>2016</v>
      </c>
      <c r="E23" s="19">
        <f t="shared" si="8"/>
        <v>13809.465</v>
      </c>
      <c r="F23" s="19">
        <f t="shared" si="8"/>
        <v>0</v>
      </c>
      <c r="G23" s="19">
        <f t="shared" si="8"/>
        <v>0</v>
      </c>
      <c r="H23" s="19">
        <f t="shared" si="8"/>
        <v>13809.465</v>
      </c>
      <c r="I23" s="19">
        <f t="shared" si="8"/>
        <v>0</v>
      </c>
      <c r="J23" s="80"/>
      <c r="K23" s="80"/>
      <c r="L23" s="80"/>
    </row>
    <row r="24" spans="1:12" s="20" customFormat="1" ht="12" hidden="1" customHeight="1">
      <c r="A24" s="78"/>
      <c r="B24" s="83"/>
      <c r="C24" s="78"/>
      <c r="D24" s="29">
        <v>2019</v>
      </c>
      <c r="E24" s="19">
        <f>E31</f>
        <v>74883.951000000001</v>
      </c>
      <c r="F24" s="19"/>
      <c r="G24" s="19"/>
      <c r="H24" s="19"/>
      <c r="I24" s="19"/>
      <c r="J24" s="80"/>
      <c r="K24" s="80"/>
      <c r="L24" s="80"/>
    </row>
    <row r="25" spans="1:12" s="20" customFormat="1" ht="4.5" hidden="1" customHeight="1">
      <c r="A25" s="78"/>
      <c r="B25" s="83"/>
      <c r="C25" s="78"/>
      <c r="D25" s="29">
        <v>2020</v>
      </c>
      <c r="E25" s="19">
        <f>E32</f>
        <v>24961.317000000003</v>
      </c>
      <c r="F25" s="19"/>
      <c r="G25" s="19"/>
      <c r="H25" s="19"/>
      <c r="I25" s="19"/>
      <c r="J25" s="80"/>
      <c r="K25" s="80"/>
      <c r="L25" s="80"/>
    </row>
    <row r="26" spans="1:12" s="20" customFormat="1" ht="13.5" hidden="1" customHeight="1">
      <c r="A26" s="78"/>
      <c r="B26" s="83"/>
      <c r="C26" s="78"/>
      <c r="D26" s="29" t="s">
        <v>15</v>
      </c>
      <c r="E26" s="19">
        <f>E33</f>
        <v>24961.317000000003</v>
      </c>
      <c r="F26" s="19"/>
      <c r="G26" s="19"/>
      <c r="H26" s="19"/>
      <c r="I26" s="19"/>
      <c r="J26" s="80"/>
      <c r="K26" s="80"/>
      <c r="L26" s="80"/>
    </row>
    <row r="27" spans="1:12" s="20" customFormat="1" ht="138.75" customHeight="1">
      <c r="A27" s="78" t="s">
        <v>23</v>
      </c>
      <c r="B27" s="83" t="s">
        <v>57</v>
      </c>
      <c r="C27" s="78"/>
      <c r="D27" s="29" t="s">
        <v>7</v>
      </c>
      <c r="E27" s="19">
        <f t="shared" ref="E27:H27" si="9">E28+E29+E30</f>
        <v>41428.395000000004</v>
      </c>
      <c r="F27" s="19">
        <f t="shared" si="9"/>
        <v>0</v>
      </c>
      <c r="G27" s="19">
        <f t="shared" si="9"/>
        <v>0</v>
      </c>
      <c r="H27" s="19">
        <f t="shared" si="9"/>
        <v>41428.395000000004</v>
      </c>
      <c r="I27" s="19">
        <f>I28+I29+I30</f>
        <v>0</v>
      </c>
      <c r="J27" s="19" t="s">
        <v>67</v>
      </c>
      <c r="K27" s="19" t="s">
        <v>68</v>
      </c>
      <c r="L27" s="80" t="s">
        <v>61</v>
      </c>
    </row>
    <row r="28" spans="1:12" s="20" customFormat="1" ht="13.5" customHeight="1">
      <c r="A28" s="78"/>
      <c r="B28" s="83"/>
      <c r="C28" s="78"/>
      <c r="D28" s="29">
        <v>2014</v>
      </c>
      <c r="E28" s="19">
        <f>F28+G28+H28+I28</f>
        <v>13809.465</v>
      </c>
      <c r="F28" s="19">
        <v>0</v>
      </c>
      <c r="G28" s="19">
        <v>0</v>
      </c>
      <c r="H28" s="19">
        <f>13449.465+360</f>
        <v>13809.465</v>
      </c>
      <c r="I28" s="19">
        <v>0</v>
      </c>
      <c r="J28" s="19">
        <v>94</v>
      </c>
      <c r="K28" s="29">
        <v>14</v>
      </c>
      <c r="L28" s="80"/>
    </row>
    <row r="29" spans="1:12" s="20" customFormat="1" ht="13.5" customHeight="1">
      <c r="A29" s="78"/>
      <c r="B29" s="83"/>
      <c r="C29" s="78"/>
      <c r="D29" s="29">
        <v>2015</v>
      </c>
      <c r="E29" s="19">
        <f t="shared" ref="E29:E30" si="10">F29+G29+H29+I29</f>
        <v>13809.465</v>
      </c>
      <c r="F29" s="19">
        <v>0</v>
      </c>
      <c r="G29" s="19">
        <v>0</v>
      </c>
      <c r="H29" s="19">
        <f t="shared" ref="H29:H30" si="11">13449.465+360</f>
        <v>13809.465</v>
      </c>
      <c r="I29" s="19">
        <v>0</v>
      </c>
      <c r="J29" s="19">
        <v>94</v>
      </c>
      <c r="K29" s="29">
        <v>14</v>
      </c>
      <c r="L29" s="80"/>
    </row>
    <row r="30" spans="1:12" s="20" customFormat="1" ht="13.5" customHeight="1">
      <c r="A30" s="78"/>
      <c r="B30" s="83"/>
      <c r="C30" s="78"/>
      <c r="D30" s="29">
        <v>2016</v>
      </c>
      <c r="E30" s="19">
        <f t="shared" si="10"/>
        <v>13809.465</v>
      </c>
      <c r="F30" s="19">
        <v>0</v>
      </c>
      <c r="G30" s="19">
        <v>0</v>
      </c>
      <c r="H30" s="19">
        <f t="shared" si="11"/>
        <v>13809.465</v>
      </c>
      <c r="I30" s="19">
        <v>0</v>
      </c>
      <c r="J30" s="19">
        <v>94</v>
      </c>
      <c r="K30" s="29">
        <v>14</v>
      </c>
      <c r="L30" s="80"/>
    </row>
    <row r="31" spans="1:12" s="20" customFormat="1" ht="30.75" customHeight="1">
      <c r="A31" s="78" t="s">
        <v>9</v>
      </c>
      <c r="B31" s="83" t="s">
        <v>73</v>
      </c>
      <c r="C31" s="78"/>
      <c r="D31" s="29" t="s">
        <v>7</v>
      </c>
      <c r="E31" s="19">
        <f>E38</f>
        <v>74883.951000000001</v>
      </c>
      <c r="F31" s="19">
        <f t="shared" ref="F31:I31" si="12">F38</f>
        <v>0</v>
      </c>
      <c r="G31" s="19">
        <f t="shared" si="12"/>
        <v>0</v>
      </c>
      <c r="H31" s="19">
        <f t="shared" si="12"/>
        <v>74883.951000000001</v>
      </c>
      <c r="I31" s="19">
        <f t="shared" si="12"/>
        <v>0</v>
      </c>
      <c r="J31" s="80" t="s">
        <v>59</v>
      </c>
      <c r="K31" s="80"/>
      <c r="L31" s="86"/>
    </row>
    <row r="32" spans="1:12" s="20" customFormat="1" ht="13.5" customHeight="1">
      <c r="A32" s="78"/>
      <c r="B32" s="83"/>
      <c r="C32" s="78"/>
      <c r="D32" s="29">
        <v>2014</v>
      </c>
      <c r="E32" s="19">
        <f t="shared" ref="E32:I34" si="13">E39</f>
        <v>24961.317000000003</v>
      </c>
      <c r="F32" s="19">
        <f t="shared" si="13"/>
        <v>0</v>
      </c>
      <c r="G32" s="19">
        <f t="shared" si="13"/>
        <v>0</v>
      </c>
      <c r="H32" s="19">
        <f t="shared" si="13"/>
        <v>24961.317000000003</v>
      </c>
      <c r="I32" s="19">
        <f t="shared" si="13"/>
        <v>0</v>
      </c>
      <c r="J32" s="80"/>
      <c r="K32" s="80"/>
      <c r="L32" s="86"/>
    </row>
    <row r="33" spans="1:12" s="20" customFormat="1" ht="13.5" customHeight="1">
      <c r="A33" s="78"/>
      <c r="B33" s="83"/>
      <c r="C33" s="78"/>
      <c r="D33" s="29">
        <v>2015</v>
      </c>
      <c r="E33" s="19">
        <f t="shared" si="13"/>
        <v>24961.317000000003</v>
      </c>
      <c r="F33" s="19">
        <f t="shared" si="13"/>
        <v>0</v>
      </c>
      <c r="G33" s="19">
        <f t="shared" si="13"/>
        <v>0</v>
      </c>
      <c r="H33" s="19">
        <f t="shared" si="13"/>
        <v>24961.317000000003</v>
      </c>
      <c r="I33" s="19">
        <f t="shared" si="13"/>
        <v>0</v>
      </c>
      <c r="J33" s="80"/>
      <c r="K33" s="80"/>
      <c r="L33" s="86"/>
    </row>
    <row r="34" spans="1:12" s="20" customFormat="1" ht="13.5" customHeight="1">
      <c r="A34" s="78"/>
      <c r="B34" s="83"/>
      <c r="C34" s="78"/>
      <c r="D34" s="29">
        <v>2016</v>
      </c>
      <c r="E34" s="19">
        <f t="shared" si="13"/>
        <v>24961.317000000003</v>
      </c>
      <c r="F34" s="19">
        <f t="shared" si="13"/>
        <v>0</v>
      </c>
      <c r="G34" s="19">
        <f t="shared" si="13"/>
        <v>0</v>
      </c>
      <c r="H34" s="19">
        <f t="shared" si="13"/>
        <v>24961.317000000003</v>
      </c>
      <c r="I34" s="19">
        <f t="shared" si="13"/>
        <v>0</v>
      </c>
      <c r="J34" s="80"/>
      <c r="K34" s="80"/>
      <c r="L34" s="86"/>
    </row>
    <row r="35" spans="1:12" s="20" customFormat="1" ht="13.5" hidden="1" customHeight="1">
      <c r="A35" s="78"/>
      <c r="B35" s="83"/>
      <c r="C35" s="78"/>
      <c r="D35" s="29">
        <v>2019</v>
      </c>
      <c r="E35" s="19"/>
      <c r="F35" s="19"/>
      <c r="G35" s="19"/>
      <c r="H35" s="19"/>
      <c r="I35" s="19"/>
      <c r="J35" s="80"/>
      <c r="K35" s="80"/>
      <c r="L35" s="36"/>
    </row>
    <row r="36" spans="1:12" s="20" customFormat="1" ht="13.5" hidden="1" customHeight="1">
      <c r="A36" s="78"/>
      <c r="B36" s="83"/>
      <c r="C36" s="78"/>
      <c r="D36" s="29">
        <v>2020</v>
      </c>
      <c r="E36" s="19"/>
      <c r="F36" s="19"/>
      <c r="G36" s="19"/>
      <c r="H36" s="19"/>
      <c r="I36" s="19"/>
      <c r="J36" s="80"/>
      <c r="K36" s="80"/>
      <c r="L36" s="36"/>
    </row>
    <row r="37" spans="1:12" s="20" customFormat="1" ht="13.5" hidden="1" customHeight="1">
      <c r="A37" s="78"/>
      <c r="B37" s="83"/>
      <c r="C37" s="78"/>
      <c r="D37" s="29" t="s">
        <v>15</v>
      </c>
      <c r="E37" s="19"/>
      <c r="F37" s="19"/>
      <c r="G37" s="19"/>
      <c r="H37" s="19"/>
      <c r="I37" s="19"/>
      <c r="J37" s="80"/>
      <c r="K37" s="80"/>
      <c r="L37" s="36"/>
    </row>
    <row r="38" spans="1:12" s="20" customFormat="1" ht="31.5" customHeight="1">
      <c r="A38" s="78" t="s">
        <v>43</v>
      </c>
      <c r="B38" s="83" t="s">
        <v>58</v>
      </c>
      <c r="C38" s="78"/>
      <c r="D38" s="29" t="s">
        <v>7</v>
      </c>
      <c r="E38" s="19">
        <f t="shared" ref="E38:I38" si="14">E45+E49+E53</f>
        <v>74883.951000000001</v>
      </c>
      <c r="F38" s="19">
        <f t="shared" si="14"/>
        <v>0</v>
      </c>
      <c r="G38" s="19">
        <f t="shared" si="14"/>
        <v>0</v>
      </c>
      <c r="H38" s="19">
        <f t="shared" si="14"/>
        <v>74883.951000000001</v>
      </c>
      <c r="I38" s="19">
        <f t="shared" si="14"/>
        <v>0</v>
      </c>
      <c r="J38" s="80" t="s">
        <v>60</v>
      </c>
      <c r="K38" s="80"/>
      <c r="L38" s="80" t="s">
        <v>50</v>
      </c>
    </row>
    <row r="39" spans="1:12" s="20" customFormat="1" ht="13.5" customHeight="1">
      <c r="A39" s="78"/>
      <c r="B39" s="83"/>
      <c r="C39" s="78"/>
      <c r="D39" s="29">
        <v>2014</v>
      </c>
      <c r="E39" s="19">
        <f t="shared" ref="E39:I39" si="15">E46+E50+E54</f>
        <v>24961.317000000003</v>
      </c>
      <c r="F39" s="19">
        <f t="shared" si="15"/>
        <v>0</v>
      </c>
      <c r="G39" s="19">
        <f t="shared" si="15"/>
        <v>0</v>
      </c>
      <c r="H39" s="19">
        <f t="shared" si="15"/>
        <v>24961.317000000003</v>
      </c>
      <c r="I39" s="19">
        <f t="shared" si="15"/>
        <v>0</v>
      </c>
      <c r="J39" s="80"/>
      <c r="K39" s="80"/>
      <c r="L39" s="80"/>
    </row>
    <row r="40" spans="1:12" s="20" customFormat="1" ht="13.5" customHeight="1">
      <c r="A40" s="78"/>
      <c r="B40" s="83"/>
      <c r="C40" s="78"/>
      <c r="D40" s="29">
        <v>2015</v>
      </c>
      <c r="E40" s="19">
        <f t="shared" ref="E40:I40" si="16">E47+E51+E55</f>
        <v>24961.317000000003</v>
      </c>
      <c r="F40" s="19">
        <f t="shared" si="16"/>
        <v>0</v>
      </c>
      <c r="G40" s="19">
        <f t="shared" si="16"/>
        <v>0</v>
      </c>
      <c r="H40" s="19">
        <f t="shared" si="16"/>
        <v>24961.317000000003</v>
      </c>
      <c r="I40" s="19">
        <f t="shared" si="16"/>
        <v>0</v>
      </c>
      <c r="J40" s="80"/>
      <c r="K40" s="80"/>
      <c r="L40" s="80"/>
    </row>
    <row r="41" spans="1:12" s="20" customFormat="1" ht="13.5" customHeight="1">
      <c r="A41" s="78"/>
      <c r="B41" s="83"/>
      <c r="C41" s="78"/>
      <c r="D41" s="29">
        <v>2016</v>
      </c>
      <c r="E41" s="19">
        <f t="shared" ref="E41" si="17">E48+E52+E56</f>
        <v>24961.317000000003</v>
      </c>
      <c r="F41" s="19">
        <f t="shared" ref="F41:I41" si="18">F48+F52+F56</f>
        <v>0</v>
      </c>
      <c r="G41" s="19">
        <f t="shared" si="18"/>
        <v>0</v>
      </c>
      <c r="H41" s="19">
        <f t="shared" si="18"/>
        <v>24961.317000000003</v>
      </c>
      <c r="I41" s="19">
        <f t="shared" si="18"/>
        <v>0</v>
      </c>
      <c r="J41" s="80"/>
      <c r="K41" s="80"/>
      <c r="L41" s="80"/>
    </row>
    <row r="42" spans="1:12" s="20" customFormat="1" ht="13.5" hidden="1" customHeight="1">
      <c r="A42" s="78"/>
      <c r="B42" s="83"/>
      <c r="C42" s="78"/>
      <c r="D42" s="29">
        <v>2019</v>
      </c>
      <c r="E42" s="19"/>
      <c r="F42" s="19"/>
      <c r="G42" s="19"/>
      <c r="H42" s="19"/>
      <c r="I42" s="19"/>
      <c r="J42" s="80"/>
      <c r="K42" s="80"/>
      <c r="L42" s="80"/>
    </row>
    <row r="43" spans="1:12" s="20" customFormat="1" ht="13.5" hidden="1" customHeight="1">
      <c r="A43" s="78"/>
      <c r="B43" s="83"/>
      <c r="C43" s="78"/>
      <c r="D43" s="29">
        <v>2020</v>
      </c>
      <c r="E43" s="19"/>
      <c r="F43" s="19"/>
      <c r="G43" s="19"/>
      <c r="H43" s="19"/>
      <c r="I43" s="19"/>
      <c r="J43" s="80"/>
      <c r="K43" s="80"/>
      <c r="L43" s="80"/>
    </row>
    <row r="44" spans="1:12" s="20" customFormat="1" ht="13.5" hidden="1" customHeight="1">
      <c r="A44" s="78"/>
      <c r="B44" s="83"/>
      <c r="C44" s="78"/>
      <c r="D44" s="29" t="s">
        <v>15</v>
      </c>
      <c r="E44" s="19"/>
      <c r="F44" s="19"/>
      <c r="G44" s="19"/>
      <c r="H44" s="19"/>
      <c r="I44" s="19"/>
      <c r="J44" s="80"/>
      <c r="K44" s="80"/>
      <c r="L44" s="80"/>
    </row>
    <row r="45" spans="1:12" s="20" customFormat="1" ht="50.25" customHeight="1">
      <c r="A45" s="90" t="s">
        <v>88</v>
      </c>
      <c r="B45" s="90" t="s">
        <v>90</v>
      </c>
      <c r="C45" s="90"/>
      <c r="D45" s="29" t="s">
        <v>7</v>
      </c>
      <c r="E45" s="19">
        <f t="shared" ref="E45:H45" si="19">E46+E47+E48</f>
        <v>64426.701000000008</v>
      </c>
      <c r="F45" s="19">
        <f t="shared" si="19"/>
        <v>0</v>
      </c>
      <c r="G45" s="19">
        <f t="shared" si="19"/>
        <v>0</v>
      </c>
      <c r="H45" s="19">
        <f t="shared" si="19"/>
        <v>64426.701000000008</v>
      </c>
      <c r="I45" s="19">
        <f>I46+I47+I48</f>
        <v>0</v>
      </c>
      <c r="J45" s="29" t="s">
        <v>91</v>
      </c>
      <c r="K45" s="29"/>
      <c r="L45" s="87" t="s">
        <v>50</v>
      </c>
    </row>
    <row r="46" spans="1:12" s="20" customFormat="1" ht="13.5" customHeight="1">
      <c r="A46" s="91"/>
      <c r="B46" s="91"/>
      <c r="C46" s="91"/>
      <c r="D46" s="29">
        <v>2014</v>
      </c>
      <c r="E46" s="19">
        <f>F46+G46+H46+I46</f>
        <v>21475.567000000003</v>
      </c>
      <c r="F46" s="19">
        <v>0</v>
      </c>
      <c r="G46" s="19">
        <v>0</v>
      </c>
      <c r="H46" s="19">
        <f>20941.9+300+233.667</f>
        <v>21475.567000000003</v>
      </c>
      <c r="I46" s="19">
        <v>0</v>
      </c>
      <c r="J46" s="29" t="s">
        <v>83</v>
      </c>
      <c r="K46" s="29"/>
      <c r="L46" s="88"/>
    </row>
    <row r="47" spans="1:12" s="20" customFormat="1" ht="13.5" customHeight="1">
      <c r="A47" s="91"/>
      <c r="B47" s="91"/>
      <c r="C47" s="91"/>
      <c r="D47" s="29">
        <v>2015</v>
      </c>
      <c r="E47" s="19">
        <f t="shared" ref="E47:E48" si="20">F47+G47+H47+I47</f>
        <v>21475.567000000003</v>
      </c>
      <c r="F47" s="19">
        <v>0</v>
      </c>
      <c r="G47" s="19">
        <v>0</v>
      </c>
      <c r="H47" s="19">
        <f t="shared" ref="H47:H48" si="21">20941.9+300+233.667</f>
        <v>21475.567000000003</v>
      </c>
      <c r="I47" s="19">
        <v>0</v>
      </c>
      <c r="J47" s="29" t="s">
        <v>83</v>
      </c>
      <c r="K47" s="29"/>
      <c r="L47" s="88"/>
    </row>
    <row r="48" spans="1:12" s="20" customFormat="1" ht="13.5" customHeight="1">
      <c r="A48" s="92"/>
      <c r="B48" s="92"/>
      <c r="C48" s="92"/>
      <c r="D48" s="29">
        <v>2016</v>
      </c>
      <c r="E48" s="19">
        <f t="shared" si="20"/>
        <v>21475.567000000003</v>
      </c>
      <c r="F48" s="19">
        <v>0</v>
      </c>
      <c r="G48" s="19">
        <v>0</v>
      </c>
      <c r="H48" s="19">
        <f t="shared" si="21"/>
        <v>21475.567000000003</v>
      </c>
      <c r="I48" s="19">
        <v>0</v>
      </c>
      <c r="J48" s="29" t="s">
        <v>83</v>
      </c>
      <c r="K48" s="29"/>
      <c r="L48" s="89"/>
    </row>
    <row r="49" spans="1:12" s="20" customFormat="1" ht="54.75" customHeight="1">
      <c r="A49" s="90" t="s">
        <v>87</v>
      </c>
      <c r="B49" s="90" t="s">
        <v>110</v>
      </c>
      <c r="C49" s="90"/>
      <c r="D49" s="29" t="s">
        <v>7</v>
      </c>
      <c r="E49" s="19">
        <f t="shared" ref="E49:H49" si="22">E50+E51+E52</f>
        <v>1200</v>
      </c>
      <c r="F49" s="19">
        <f t="shared" si="22"/>
        <v>0</v>
      </c>
      <c r="G49" s="19">
        <f t="shared" si="22"/>
        <v>0</v>
      </c>
      <c r="H49" s="19">
        <f t="shared" si="22"/>
        <v>1200</v>
      </c>
      <c r="I49" s="19">
        <f>I50+I51+I52</f>
        <v>0</v>
      </c>
      <c r="J49" s="29" t="s">
        <v>89</v>
      </c>
      <c r="K49" s="29"/>
      <c r="L49" s="87" t="s">
        <v>50</v>
      </c>
    </row>
    <row r="50" spans="1:12" s="20" customFormat="1" ht="13.5" customHeight="1">
      <c r="A50" s="91"/>
      <c r="B50" s="91"/>
      <c r="C50" s="91"/>
      <c r="D50" s="29">
        <v>2014</v>
      </c>
      <c r="E50" s="19">
        <f>F50+G50+H50+I50</f>
        <v>400</v>
      </c>
      <c r="F50" s="19">
        <v>0</v>
      </c>
      <c r="G50" s="19">
        <v>0</v>
      </c>
      <c r="H50" s="19">
        <v>400</v>
      </c>
      <c r="I50" s="19">
        <v>0</v>
      </c>
      <c r="J50" s="29">
        <v>17</v>
      </c>
      <c r="K50" s="29"/>
      <c r="L50" s="88"/>
    </row>
    <row r="51" spans="1:12" s="20" customFormat="1" ht="13.5" customHeight="1">
      <c r="A51" s="91"/>
      <c r="B51" s="91"/>
      <c r="C51" s="91"/>
      <c r="D51" s="29">
        <v>2015</v>
      </c>
      <c r="E51" s="19">
        <f t="shared" ref="E51:E52" si="23">F51+G51+H51+I51</f>
        <v>400</v>
      </c>
      <c r="F51" s="19">
        <v>0</v>
      </c>
      <c r="G51" s="19">
        <v>0</v>
      </c>
      <c r="H51" s="19">
        <v>400</v>
      </c>
      <c r="I51" s="19">
        <v>0</v>
      </c>
      <c r="J51" s="29">
        <v>17</v>
      </c>
      <c r="K51" s="29"/>
      <c r="L51" s="88"/>
    </row>
    <row r="52" spans="1:12" s="20" customFormat="1" ht="13.5" customHeight="1">
      <c r="A52" s="92"/>
      <c r="B52" s="92"/>
      <c r="C52" s="92"/>
      <c r="D52" s="29">
        <v>2016</v>
      </c>
      <c r="E52" s="19">
        <f t="shared" si="23"/>
        <v>400</v>
      </c>
      <c r="F52" s="19">
        <v>0</v>
      </c>
      <c r="G52" s="19">
        <v>0</v>
      </c>
      <c r="H52" s="19">
        <v>400</v>
      </c>
      <c r="I52" s="19">
        <v>0</v>
      </c>
      <c r="J52" s="29">
        <v>17</v>
      </c>
      <c r="K52" s="29"/>
      <c r="L52" s="89"/>
    </row>
    <row r="53" spans="1:12" s="20" customFormat="1" ht="59.25" customHeight="1">
      <c r="A53" s="90" t="s">
        <v>92</v>
      </c>
      <c r="B53" s="90" t="s">
        <v>93</v>
      </c>
      <c r="C53" s="90"/>
      <c r="D53" s="29" t="s">
        <v>7</v>
      </c>
      <c r="E53" s="19">
        <f t="shared" ref="E53:H53" si="24">E54+E55+E56</f>
        <v>9257.25</v>
      </c>
      <c r="F53" s="19">
        <f t="shared" si="24"/>
        <v>0</v>
      </c>
      <c r="G53" s="19">
        <f t="shared" si="24"/>
        <v>0</v>
      </c>
      <c r="H53" s="19">
        <f t="shared" si="24"/>
        <v>9257.25</v>
      </c>
      <c r="I53" s="19">
        <f>I54+I55+I56</f>
        <v>0</v>
      </c>
      <c r="J53" s="29" t="s">
        <v>111</v>
      </c>
      <c r="K53" s="29"/>
      <c r="L53" s="87" t="s">
        <v>50</v>
      </c>
    </row>
    <row r="54" spans="1:12" s="20" customFormat="1" ht="13.5" customHeight="1">
      <c r="A54" s="91"/>
      <c r="B54" s="91"/>
      <c r="C54" s="91"/>
      <c r="D54" s="29">
        <v>2014</v>
      </c>
      <c r="E54" s="19">
        <f>F54+G54+H54+I54</f>
        <v>3085.75</v>
      </c>
      <c r="F54" s="19">
        <v>0</v>
      </c>
      <c r="G54" s="19">
        <v>0</v>
      </c>
      <c r="H54" s="19">
        <v>3085.75</v>
      </c>
      <c r="I54" s="19">
        <v>0</v>
      </c>
      <c r="J54" s="29" t="s">
        <v>83</v>
      </c>
      <c r="K54" s="29"/>
      <c r="L54" s="88"/>
    </row>
    <row r="55" spans="1:12" s="20" customFormat="1" ht="13.5" customHeight="1">
      <c r="A55" s="91"/>
      <c r="B55" s="91"/>
      <c r="C55" s="91"/>
      <c r="D55" s="29">
        <v>2015</v>
      </c>
      <c r="E55" s="19">
        <f t="shared" ref="E55:E56" si="25">F55+G55+H55+I55</f>
        <v>3085.75</v>
      </c>
      <c r="F55" s="19">
        <v>0</v>
      </c>
      <c r="G55" s="19">
        <v>0</v>
      </c>
      <c r="H55" s="19">
        <v>3085.75</v>
      </c>
      <c r="I55" s="19">
        <v>0</v>
      </c>
      <c r="J55" s="29" t="s">
        <v>83</v>
      </c>
      <c r="K55" s="29"/>
      <c r="L55" s="88"/>
    </row>
    <row r="56" spans="1:12" s="20" customFormat="1" ht="13.5" customHeight="1">
      <c r="A56" s="92"/>
      <c r="B56" s="92"/>
      <c r="C56" s="92"/>
      <c r="D56" s="29">
        <v>2016</v>
      </c>
      <c r="E56" s="19">
        <f t="shared" si="25"/>
        <v>3085.75</v>
      </c>
      <c r="F56" s="19">
        <v>0</v>
      </c>
      <c r="G56" s="19">
        <v>0</v>
      </c>
      <c r="H56" s="19">
        <v>3085.75</v>
      </c>
      <c r="I56" s="19">
        <v>0</v>
      </c>
      <c r="J56" s="29" t="s">
        <v>83</v>
      </c>
      <c r="K56" s="29"/>
      <c r="L56" s="89"/>
    </row>
    <row r="57" spans="1:12" s="20" customFormat="1">
      <c r="A57" s="78" t="s">
        <v>85</v>
      </c>
      <c r="B57" s="83" t="s">
        <v>112</v>
      </c>
      <c r="C57" s="78"/>
      <c r="D57" s="29" t="s">
        <v>7</v>
      </c>
      <c r="E57" s="19">
        <f t="shared" ref="E57:I60" si="26">E61</f>
        <v>9268.4999999999982</v>
      </c>
      <c r="F57" s="19">
        <f t="shared" si="26"/>
        <v>3756.5999999999995</v>
      </c>
      <c r="G57" s="19">
        <f t="shared" si="26"/>
        <v>5511.9</v>
      </c>
      <c r="H57" s="19">
        <f t="shared" si="26"/>
        <v>0</v>
      </c>
      <c r="I57" s="19">
        <f t="shared" si="26"/>
        <v>0</v>
      </c>
      <c r="J57" s="80" t="s">
        <v>59</v>
      </c>
      <c r="K57" s="80"/>
      <c r="L57" s="86"/>
    </row>
    <row r="58" spans="1:12" s="20" customFormat="1">
      <c r="A58" s="78"/>
      <c r="B58" s="83"/>
      <c r="C58" s="78"/>
      <c r="D58" s="29">
        <v>2014</v>
      </c>
      <c r="E58" s="19">
        <f t="shared" si="26"/>
        <v>3076.4999999999995</v>
      </c>
      <c r="F58" s="19">
        <f t="shared" si="26"/>
        <v>1252.1999999999998</v>
      </c>
      <c r="G58" s="19">
        <f t="shared" si="26"/>
        <v>1824.3</v>
      </c>
      <c r="H58" s="19">
        <f t="shared" si="26"/>
        <v>0</v>
      </c>
      <c r="I58" s="19">
        <f t="shared" si="26"/>
        <v>0</v>
      </c>
      <c r="J58" s="80"/>
      <c r="K58" s="80"/>
      <c r="L58" s="86"/>
    </row>
    <row r="59" spans="1:12" s="20" customFormat="1">
      <c r="A59" s="78"/>
      <c r="B59" s="83"/>
      <c r="C59" s="78"/>
      <c r="D59" s="29">
        <v>2015</v>
      </c>
      <c r="E59" s="19">
        <f t="shared" si="26"/>
        <v>3095.9999999999995</v>
      </c>
      <c r="F59" s="19">
        <f t="shared" si="26"/>
        <v>1252.1999999999998</v>
      </c>
      <c r="G59" s="19">
        <f t="shared" si="26"/>
        <v>1843.8</v>
      </c>
      <c r="H59" s="19">
        <f t="shared" si="26"/>
        <v>0</v>
      </c>
      <c r="I59" s="19">
        <f t="shared" si="26"/>
        <v>0</v>
      </c>
      <c r="J59" s="80"/>
      <c r="K59" s="80"/>
      <c r="L59" s="86"/>
    </row>
    <row r="60" spans="1:12" s="20" customFormat="1">
      <c r="A60" s="78"/>
      <c r="B60" s="83"/>
      <c r="C60" s="78"/>
      <c r="D60" s="29">
        <v>2016</v>
      </c>
      <c r="E60" s="19">
        <f t="shared" si="26"/>
        <v>3095.9999999999995</v>
      </c>
      <c r="F60" s="19">
        <f t="shared" si="26"/>
        <v>1252.1999999999998</v>
      </c>
      <c r="G60" s="19">
        <f t="shared" si="26"/>
        <v>1843.8</v>
      </c>
      <c r="H60" s="19">
        <f t="shared" si="26"/>
        <v>0</v>
      </c>
      <c r="I60" s="19">
        <f t="shared" si="26"/>
        <v>0</v>
      </c>
      <c r="J60" s="80"/>
      <c r="K60" s="80"/>
      <c r="L60" s="86"/>
    </row>
    <row r="61" spans="1:12" s="20" customFormat="1" ht="15" customHeight="1">
      <c r="A61" s="90" t="s">
        <v>86</v>
      </c>
      <c r="B61" s="95" t="s">
        <v>113</v>
      </c>
      <c r="C61" s="90"/>
      <c r="D61" s="29" t="s">
        <v>7</v>
      </c>
      <c r="E61" s="30">
        <f>E65+E69+E73+E77+E81+E85+E89</f>
        <v>9268.4999999999982</v>
      </c>
      <c r="F61" s="30">
        <f t="shared" ref="F61:I61" si="27">F65+F69+F73+F77+F81+F85+F89</f>
        <v>3756.5999999999995</v>
      </c>
      <c r="G61" s="30">
        <f t="shared" si="27"/>
        <v>5511.9</v>
      </c>
      <c r="H61" s="30">
        <f t="shared" si="27"/>
        <v>0</v>
      </c>
      <c r="I61" s="30">
        <f t="shared" si="27"/>
        <v>0</v>
      </c>
      <c r="J61" s="97" t="s">
        <v>60</v>
      </c>
      <c r="K61" s="98"/>
      <c r="L61" s="87" t="s">
        <v>99</v>
      </c>
    </row>
    <row r="62" spans="1:12" s="20" customFormat="1">
      <c r="A62" s="91"/>
      <c r="B62" s="96"/>
      <c r="C62" s="91"/>
      <c r="D62" s="29">
        <v>2014</v>
      </c>
      <c r="E62" s="30">
        <f t="shared" ref="E62:I64" si="28">E66+E70+E74+E78+E82+E86+E90</f>
        <v>3076.4999999999995</v>
      </c>
      <c r="F62" s="30">
        <f t="shared" si="28"/>
        <v>1252.1999999999998</v>
      </c>
      <c r="G62" s="30">
        <f t="shared" si="28"/>
        <v>1824.3</v>
      </c>
      <c r="H62" s="30">
        <f t="shared" si="28"/>
        <v>0</v>
      </c>
      <c r="I62" s="30">
        <f t="shared" si="28"/>
        <v>0</v>
      </c>
      <c r="J62" s="99"/>
      <c r="K62" s="100"/>
      <c r="L62" s="88"/>
    </row>
    <row r="63" spans="1:12" s="20" customFormat="1">
      <c r="A63" s="91"/>
      <c r="B63" s="96"/>
      <c r="C63" s="91"/>
      <c r="D63" s="29">
        <v>2015</v>
      </c>
      <c r="E63" s="30">
        <f t="shared" si="28"/>
        <v>3095.9999999999995</v>
      </c>
      <c r="F63" s="30">
        <f t="shared" si="28"/>
        <v>1252.1999999999998</v>
      </c>
      <c r="G63" s="30">
        <f t="shared" si="28"/>
        <v>1843.8</v>
      </c>
      <c r="H63" s="30">
        <f t="shared" si="28"/>
        <v>0</v>
      </c>
      <c r="I63" s="30">
        <f t="shared" si="28"/>
        <v>0</v>
      </c>
      <c r="J63" s="99"/>
      <c r="K63" s="100"/>
      <c r="L63" s="88"/>
    </row>
    <row r="64" spans="1:12" s="20" customFormat="1">
      <c r="A64" s="91"/>
      <c r="B64" s="96"/>
      <c r="C64" s="91"/>
      <c r="D64" s="28">
        <v>2016</v>
      </c>
      <c r="E64" s="30">
        <f t="shared" si="28"/>
        <v>3095.9999999999995</v>
      </c>
      <c r="F64" s="30">
        <f t="shared" si="28"/>
        <v>1252.1999999999998</v>
      </c>
      <c r="G64" s="30">
        <f t="shared" si="28"/>
        <v>1843.8</v>
      </c>
      <c r="H64" s="30">
        <f t="shared" si="28"/>
        <v>0</v>
      </c>
      <c r="I64" s="30">
        <f t="shared" si="28"/>
        <v>0</v>
      </c>
      <c r="J64" s="99"/>
      <c r="K64" s="100"/>
      <c r="L64" s="88"/>
    </row>
    <row r="65" spans="1:12" s="20" customFormat="1" ht="63" customHeight="1">
      <c r="A65" s="94" t="s">
        <v>94</v>
      </c>
      <c r="B65" s="93" t="s">
        <v>96</v>
      </c>
      <c r="C65" s="93"/>
      <c r="D65" s="29" t="s">
        <v>7</v>
      </c>
      <c r="E65" s="37">
        <f t="shared" ref="E65:H65" si="29">E66+E67+E68</f>
        <v>5511.9</v>
      </c>
      <c r="F65" s="37">
        <f t="shared" si="29"/>
        <v>0</v>
      </c>
      <c r="G65" s="37">
        <f t="shared" si="29"/>
        <v>5511.9</v>
      </c>
      <c r="H65" s="37">
        <f t="shared" si="29"/>
        <v>0</v>
      </c>
      <c r="I65" s="37">
        <f>I66+I67+I68</f>
        <v>0</v>
      </c>
      <c r="J65" s="37" t="s">
        <v>97</v>
      </c>
      <c r="K65" s="37"/>
      <c r="L65" s="87" t="s">
        <v>50</v>
      </c>
    </row>
    <row r="66" spans="1:12" s="20" customFormat="1">
      <c r="A66" s="94"/>
      <c r="B66" s="93"/>
      <c r="C66" s="93"/>
      <c r="D66" s="29">
        <v>2014</v>
      </c>
      <c r="E66" s="37">
        <f>F66+G66+H66+I66</f>
        <v>1824.3</v>
      </c>
      <c r="F66" s="37">
        <v>0</v>
      </c>
      <c r="G66" s="37">
        <v>1824.3</v>
      </c>
      <c r="H66" s="37">
        <v>0</v>
      </c>
      <c r="I66" s="37">
        <v>0</v>
      </c>
      <c r="J66" s="38" t="s">
        <v>83</v>
      </c>
      <c r="K66" s="37"/>
      <c r="L66" s="88"/>
    </row>
    <row r="67" spans="1:12" s="20" customFormat="1">
      <c r="A67" s="94"/>
      <c r="B67" s="93"/>
      <c r="C67" s="93"/>
      <c r="D67" s="29">
        <v>2015</v>
      </c>
      <c r="E67" s="37">
        <f t="shared" ref="E67:E68" si="30">F67+G67+H67+I67</f>
        <v>1843.8</v>
      </c>
      <c r="F67" s="37">
        <v>0</v>
      </c>
      <c r="G67" s="37">
        <v>1843.8</v>
      </c>
      <c r="H67" s="37">
        <v>0</v>
      </c>
      <c r="I67" s="37">
        <v>0</v>
      </c>
      <c r="J67" s="38" t="s">
        <v>83</v>
      </c>
      <c r="K67" s="37"/>
      <c r="L67" s="88"/>
    </row>
    <row r="68" spans="1:12" s="20" customFormat="1">
      <c r="A68" s="94"/>
      <c r="B68" s="93"/>
      <c r="C68" s="93"/>
      <c r="D68" s="28">
        <v>2016</v>
      </c>
      <c r="E68" s="37">
        <f t="shared" si="30"/>
        <v>1843.8</v>
      </c>
      <c r="F68" s="37">
        <v>0</v>
      </c>
      <c r="G68" s="37">
        <v>1843.8</v>
      </c>
      <c r="H68" s="37">
        <v>0</v>
      </c>
      <c r="I68" s="37">
        <v>0</v>
      </c>
      <c r="J68" s="38" t="s">
        <v>83</v>
      </c>
      <c r="K68" s="37"/>
      <c r="L68" s="88"/>
    </row>
    <row r="69" spans="1:12" s="20" customFormat="1" ht="36" customHeight="1">
      <c r="A69" s="94" t="s">
        <v>95</v>
      </c>
      <c r="B69" s="93" t="s">
        <v>98</v>
      </c>
      <c r="C69" s="93"/>
      <c r="D69" s="29" t="s">
        <v>7</v>
      </c>
      <c r="E69" s="37">
        <f t="shared" ref="E69:H69" si="31">E70+E71+E72</f>
        <v>363.29999999999995</v>
      </c>
      <c r="F69" s="37">
        <f t="shared" si="31"/>
        <v>363.29999999999995</v>
      </c>
      <c r="G69" s="37">
        <f t="shared" si="31"/>
        <v>0</v>
      </c>
      <c r="H69" s="37">
        <f t="shared" si="31"/>
        <v>0</v>
      </c>
      <c r="I69" s="37">
        <f>I70+I71+I72</f>
        <v>0</v>
      </c>
      <c r="J69" s="38" t="s">
        <v>100</v>
      </c>
      <c r="K69" s="37"/>
      <c r="L69" s="87" t="s">
        <v>99</v>
      </c>
    </row>
    <row r="70" spans="1:12" s="20" customFormat="1">
      <c r="A70" s="94"/>
      <c r="B70" s="93"/>
      <c r="C70" s="93"/>
      <c r="D70" s="29">
        <v>2014</v>
      </c>
      <c r="E70" s="37">
        <f>F70+G70+H70+I70</f>
        <v>121.1</v>
      </c>
      <c r="F70" s="37">
        <f>31.942+89.158</f>
        <v>121.1</v>
      </c>
      <c r="G70" s="37">
        <v>0</v>
      </c>
      <c r="H70" s="37">
        <v>0</v>
      </c>
      <c r="I70" s="37">
        <v>0</v>
      </c>
      <c r="J70" s="38" t="s">
        <v>100</v>
      </c>
      <c r="K70" s="37"/>
      <c r="L70" s="88"/>
    </row>
    <row r="71" spans="1:12" s="20" customFormat="1">
      <c r="A71" s="94"/>
      <c r="B71" s="93"/>
      <c r="C71" s="93"/>
      <c r="D71" s="29">
        <v>2015</v>
      </c>
      <c r="E71" s="37">
        <f t="shared" ref="E71:E72" si="32">F71+G71+H71+I71</f>
        <v>121.1</v>
      </c>
      <c r="F71" s="37">
        <f t="shared" ref="F71:F72" si="33">31.942+89.158</f>
        <v>121.1</v>
      </c>
      <c r="G71" s="37">
        <v>0</v>
      </c>
      <c r="H71" s="37">
        <v>0</v>
      </c>
      <c r="I71" s="37">
        <v>0</v>
      </c>
      <c r="J71" s="38" t="s">
        <v>100</v>
      </c>
      <c r="K71" s="37"/>
      <c r="L71" s="88"/>
    </row>
    <row r="72" spans="1:12" s="20" customFormat="1">
      <c r="A72" s="94"/>
      <c r="B72" s="93"/>
      <c r="C72" s="93"/>
      <c r="D72" s="28">
        <v>2016</v>
      </c>
      <c r="E72" s="37">
        <f t="shared" si="32"/>
        <v>121.1</v>
      </c>
      <c r="F72" s="37">
        <f t="shared" si="33"/>
        <v>121.1</v>
      </c>
      <c r="G72" s="37">
        <v>0</v>
      </c>
      <c r="H72" s="37">
        <v>0</v>
      </c>
      <c r="I72" s="37">
        <v>0</v>
      </c>
      <c r="J72" s="38" t="s">
        <v>100</v>
      </c>
      <c r="K72" s="37"/>
      <c r="L72" s="88"/>
    </row>
    <row r="73" spans="1:12" s="20" customFormat="1" ht="44.25" customHeight="1">
      <c r="A73" s="94" t="s">
        <v>101</v>
      </c>
      <c r="B73" s="93" t="s">
        <v>114</v>
      </c>
      <c r="C73" s="93"/>
      <c r="D73" s="29" t="s">
        <v>7</v>
      </c>
      <c r="E73" s="37">
        <f t="shared" ref="E73:H73" si="34">E74+E75+E76</f>
        <v>15.900000000000002</v>
      </c>
      <c r="F73" s="37">
        <f t="shared" si="34"/>
        <v>15.900000000000002</v>
      </c>
      <c r="G73" s="37">
        <f t="shared" si="34"/>
        <v>0</v>
      </c>
      <c r="H73" s="37">
        <f t="shared" si="34"/>
        <v>0</v>
      </c>
      <c r="I73" s="37">
        <f>I74+I75+I76</f>
        <v>0</v>
      </c>
      <c r="J73" s="38" t="s">
        <v>100</v>
      </c>
      <c r="K73" s="37"/>
      <c r="L73" s="87" t="s">
        <v>99</v>
      </c>
    </row>
    <row r="74" spans="1:12" s="20" customFormat="1">
      <c r="A74" s="94"/>
      <c r="B74" s="93"/>
      <c r="C74" s="93"/>
      <c r="D74" s="29">
        <v>2014</v>
      </c>
      <c r="E74" s="37">
        <f>F74+G74+H74+I74</f>
        <v>5.3000000000000007</v>
      </c>
      <c r="F74" s="37">
        <f>2.458+2.842</f>
        <v>5.3000000000000007</v>
      </c>
      <c r="G74" s="37">
        <v>0</v>
      </c>
      <c r="H74" s="37">
        <v>0</v>
      </c>
      <c r="I74" s="37">
        <v>0</v>
      </c>
      <c r="J74" s="38" t="s">
        <v>100</v>
      </c>
      <c r="K74" s="37"/>
      <c r="L74" s="88"/>
    </row>
    <row r="75" spans="1:12" s="20" customFormat="1">
      <c r="A75" s="94"/>
      <c r="B75" s="93"/>
      <c r="C75" s="93"/>
      <c r="D75" s="29">
        <v>2015</v>
      </c>
      <c r="E75" s="37">
        <f t="shared" ref="E75:E76" si="35">F75+G75+H75+I75</f>
        <v>5.3000000000000007</v>
      </c>
      <c r="F75" s="37">
        <f t="shared" ref="F75:F76" si="36">2.458+2.842</f>
        <v>5.3000000000000007</v>
      </c>
      <c r="G75" s="37">
        <v>0</v>
      </c>
      <c r="H75" s="37">
        <v>0</v>
      </c>
      <c r="I75" s="37">
        <v>0</v>
      </c>
      <c r="J75" s="38" t="s">
        <v>100</v>
      </c>
      <c r="K75" s="37"/>
      <c r="L75" s="88"/>
    </row>
    <row r="76" spans="1:12" s="20" customFormat="1">
      <c r="A76" s="94"/>
      <c r="B76" s="93"/>
      <c r="C76" s="93"/>
      <c r="D76" s="28">
        <v>2016</v>
      </c>
      <c r="E76" s="37">
        <f t="shared" si="35"/>
        <v>5.3000000000000007</v>
      </c>
      <c r="F76" s="37">
        <f t="shared" si="36"/>
        <v>5.3000000000000007</v>
      </c>
      <c r="G76" s="37">
        <v>0</v>
      </c>
      <c r="H76" s="37">
        <v>0</v>
      </c>
      <c r="I76" s="37">
        <v>0</v>
      </c>
      <c r="J76" s="38" t="s">
        <v>100</v>
      </c>
      <c r="K76" s="37"/>
      <c r="L76" s="88"/>
    </row>
    <row r="77" spans="1:12" s="20" customFormat="1" ht="53.25" customHeight="1">
      <c r="A77" s="94" t="s">
        <v>102</v>
      </c>
      <c r="B77" s="93" t="s">
        <v>103</v>
      </c>
      <c r="C77" s="93"/>
      <c r="D77" s="29" t="s">
        <v>7</v>
      </c>
      <c r="E77" s="39">
        <f t="shared" ref="E77:H77" si="37">E78+E79+E80</f>
        <v>2559</v>
      </c>
      <c r="F77" s="39">
        <f t="shared" si="37"/>
        <v>2559</v>
      </c>
      <c r="G77" s="37">
        <f t="shared" si="37"/>
        <v>0</v>
      </c>
      <c r="H77" s="37">
        <f t="shared" si="37"/>
        <v>0</v>
      </c>
      <c r="I77" s="37">
        <f>I78+I79+I80</f>
        <v>0</v>
      </c>
      <c r="J77" s="38" t="s">
        <v>100</v>
      </c>
      <c r="K77" s="37"/>
      <c r="L77" s="93" t="s">
        <v>50</v>
      </c>
    </row>
    <row r="78" spans="1:12" s="20" customFormat="1">
      <c r="A78" s="94"/>
      <c r="B78" s="93"/>
      <c r="C78" s="93"/>
      <c r="D78" s="29">
        <v>2014</v>
      </c>
      <c r="E78" s="39">
        <f>F78+G78+H78+I78</f>
        <v>853</v>
      </c>
      <c r="F78" s="39">
        <v>853</v>
      </c>
      <c r="G78" s="37">
        <v>0</v>
      </c>
      <c r="H78" s="37">
        <v>0</v>
      </c>
      <c r="I78" s="37">
        <v>0</v>
      </c>
      <c r="J78" s="38" t="s">
        <v>100</v>
      </c>
      <c r="K78" s="37"/>
      <c r="L78" s="93"/>
    </row>
    <row r="79" spans="1:12" s="20" customFormat="1">
      <c r="A79" s="94"/>
      <c r="B79" s="93"/>
      <c r="C79" s="93"/>
      <c r="D79" s="29">
        <v>2015</v>
      </c>
      <c r="E79" s="39">
        <f t="shared" ref="E79:E80" si="38">F79+G79+H79+I79</f>
        <v>853</v>
      </c>
      <c r="F79" s="39">
        <v>853</v>
      </c>
      <c r="G79" s="37">
        <v>0</v>
      </c>
      <c r="H79" s="37">
        <v>0</v>
      </c>
      <c r="I79" s="37">
        <v>0</v>
      </c>
      <c r="J79" s="38" t="s">
        <v>100</v>
      </c>
      <c r="K79" s="37"/>
      <c r="L79" s="93"/>
    </row>
    <row r="80" spans="1:12" s="20" customFormat="1">
      <c r="A80" s="94"/>
      <c r="B80" s="93"/>
      <c r="C80" s="93"/>
      <c r="D80" s="28">
        <v>2016</v>
      </c>
      <c r="E80" s="39">
        <f t="shared" si="38"/>
        <v>853</v>
      </c>
      <c r="F80" s="39">
        <v>853</v>
      </c>
      <c r="G80" s="37">
        <v>0</v>
      </c>
      <c r="H80" s="37">
        <v>0</v>
      </c>
      <c r="I80" s="37">
        <v>0</v>
      </c>
      <c r="J80" s="38" t="s">
        <v>100</v>
      </c>
      <c r="K80" s="37"/>
      <c r="L80" s="93"/>
    </row>
    <row r="81" spans="1:12" s="20" customFormat="1" ht="51" customHeight="1">
      <c r="A81" s="94" t="s">
        <v>104</v>
      </c>
      <c r="B81" s="93" t="s">
        <v>105</v>
      </c>
      <c r="C81" s="93"/>
      <c r="D81" s="29" t="s">
        <v>7</v>
      </c>
      <c r="E81" s="39">
        <f t="shared" ref="E81" si="39">E82+E83+E84</f>
        <v>288.60000000000002</v>
      </c>
      <c r="F81" s="39">
        <f t="shared" ref="F81" si="40">F82+F83+F84</f>
        <v>288.60000000000002</v>
      </c>
      <c r="G81" s="37">
        <f t="shared" ref="G81" si="41">G82+G83+G84</f>
        <v>0</v>
      </c>
      <c r="H81" s="37">
        <f t="shared" ref="H81" si="42">H82+H83+H84</f>
        <v>0</v>
      </c>
      <c r="I81" s="37">
        <f>I82+I83+I84</f>
        <v>0</v>
      </c>
      <c r="J81" s="38" t="s">
        <v>100</v>
      </c>
      <c r="K81" s="37"/>
      <c r="L81" s="93" t="s">
        <v>50</v>
      </c>
    </row>
    <row r="82" spans="1:12" s="20" customFormat="1">
      <c r="A82" s="94"/>
      <c r="B82" s="93"/>
      <c r="C82" s="93"/>
      <c r="D82" s="29">
        <v>2014</v>
      </c>
      <c r="E82" s="39">
        <f>F82+G82+H82+I82</f>
        <v>96.2</v>
      </c>
      <c r="F82" s="39">
        <v>96.2</v>
      </c>
      <c r="G82" s="37">
        <v>0</v>
      </c>
      <c r="H82" s="37">
        <v>0</v>
      </c>
      <c r="I82" s="37">
        <v>0</v>
      </c>
      <c r="J82" s="38" t="s">
        <v>100</v>
      </c>
      <c r="K82" s="37"/>
      <c r="L82" s="93"/>
    </row>
    <row r="83" spans="1:12" s="20" customFormat="1">
      <c r="A83" s="94"/>
      <c r="B83" s="93"/>
      <c r="C83" s="93"/>
      <c r="D83" s="29">
        <v>2015</v>
      </c>
      <c r="E83" s="39">
        <f t="shared" ref="E83:E84" si="43">F83+G83+H83+I83</f>
        <v>96.2</v>
      </c>
      <c r="F83" s="39">
        <v>96.2</v>
      </c>
      <c r="G83" s="37">
        <v>0</v>
      </c>
      <c r="H83" s="37">
        <v>0</v>
      </c>
      <c r="I83" s="37">
        <v>0</v>
      </c>
      <c r="J83" s="38" t="s">
        <v>100</v>
      </c>
      <c r="K83" s="37"/>
      <c r="L83" s="93"/>
    </row>
    <row r="84" spans="1:12" s="20" customFormat="1">
      <c r="A84" s="94"/>
      <c r="B84" s="93"/>
      <c r="C84" s="93"/>
      <c r="D84" s="28">
        <v>2016</v>
      </c>
      <c r="E84" s="39">
        <f t="shared" si="43"/>
        <v>96.2</v>
      </c>
      <c r="F84" s="39">
        <v>96.2</v>
      </c>
      <c r="G84" s="37">
        <v>0</v>
      </c>
      <c r="H84" s="37">
        <v>0</v>
      </c>
      <c r="I84" s="37">
        <v>0</v>
      </c>
      <c r="J84" s="38" t="s">
        <v>100</v>
      </c>
      <c r="K84" s="37"/>
      <c r="L84" s="93"/>
    </row>
    <row r="85" spans="1:12" s="20" customFormat="1" ht="15" customHeight="1">
      <c r="A85" s="94" t="s">
        <v>106</v>
      </c>
      <c r="B85" s="93" t="s">
        <v>107</v>
      </c>
      <c r="C85" s="93"/>
      <c r="D85" s="29" t="s">
        <v>7</v>
      </c>
      <c r="E85" s="39">
        <f t="shared" ref="E85" si="44">E86+E87+E88</f>
        <v>511.79999999999995</v>
      </c>
      <c r="F85" s="39">
        <f t="shared" ref="F85" si="45">F86+F87+F88</f>
        <v>511.79999999999995</v>
      </c>
      <c r="G85" s="37">
        <f t="shared" ref="G85" si="46">G86+G87+G88</f>
        <v>0</v>
      </c>
      <c r="H85" s="37">
        <f t="shared" ref="H85" si="47">H86+H87+H88</f>
        <v>0</v>
      </c>
      <c r="I85" s="37">
        <f>I86+I87+I88</f>
        <v>0</v>
      </c>
      <c r="J85" s="38" t="s">
        <v>100</v>
      </c>
      <c r="K85" s="37"/>
      <c r="L85" s="93" t="s">
        <v>50</v>
      </c>
    </row>
    <row r="86" spans="1:12" s="20" customFormat="1">
      <c r="A86" s="94"/>
      <c r="B86" s="93"/>
      <c r="C86" s="93"/>
      <c r="D86" s="29">
        <v>2014</v>
      </c>
      <c r="E86" s="39">
        <f>F86+G86+H86+I86</f>
        <v>170.6</v>
      </c>
      <c r="F86" s="39">
        <v>170.6</v>
      </c>
      <c r="G86" s="37">
        <v>0</v>
      </c>
      <c r="H86" s="37">
        <v>0</v>
      </c>
      <c r="I86" s="37">
        <v>0</v>
      </c>
      <c r="J86" s="38" t="s">
        <v>100</v>
      </c>
      <c r="K86" s="37"/>
      <c r="L86" s="93"/>
    </row>
    <row r="87" spans="1:12" s="20" customFormat="1">
      <c r="A87" s="94"/>
      <c r="B87" s="93"/>
      <c r="C87" s="93"/>
      <c r="D87" s="29">
        <v>2015</v>
      </c>
      <c r="E87" s="39">
        <f t="shared" ref="E87:E88" si="48">F87+G87+H87+I87</f>
        <v>170.6</v>
      </c>
      <c r="F87" s="39">
        <v>170.6</v>
      </c>
      <c r="G87" s="37">
        <v>0</v>
      </c>
      <c r="H87" s="37">
        <v>0</v>
      </c>
      <c r="I87" s="37">
        <v>0</v>
      </c>
      <c r="J87" s="38" t="s">
        <v>100</v>
      </c>
      <c r="K87" s="37"/>
      <c r="L87" s="93"/>
    </row>
    <row r="88" spans="1:12" s="20" customFormat="1">
      <c r="A88" s="94"/>
      <c r="B88" s="93"/>
      <c r="C88" s="93"/>
      <c r="D88" s="28">
        <v>2016</v>
      </c>
      <c r="E88" s="39">
        <f t="shared" si="48"/>
        <v>170.6</v>
      </c>
      <c r="F88" s="39">
        <v>170.6</v>
      </c>
      <c r="G88" s="37">
        <v>0</v>
      </c>
      <c r="H88" s="37">
        <v>0</v>
      </c>
      <c r="I88" s="37">
        <v>0</v>
      </c>
      <c r="J88" s="38" t="s">
        <v>100</v>
      </c>
      <c r="K88" s="37"/>
      <c r="L88" s="93"/>
    </row>
    <row r="89" spans="1:12" s="20" customFormat="1" ht="76.5" customHeight="1">
      <c r="A89" s="94" t="s">
        <v>108</v>
      </c>
      <c r="B89" s="93" t="s">
        <v>109</v>
      </c>
      <c r="C89" s="93"/>
      <c r="D89" s="29" t="s">
        <v>7</v>
      </c>
      <c r="E89" s="39">
        <f t="shared" ref="E89" si="49">E90+E91+E92</f>
        <v>18</v>
      </c>
      <c r="F89" s="39">
        <f t="shared" ref="F89" si="50">F90+F91+F92</f>
        <v>18</v>
      </c>
      <c r="G89" s="37">
        <f t="shared" ref="G89" si="51">G90+G91+G92</f>
        <v>0</v>
      </c>
      <c r="H89" s="37">
        <f t="shared" ref="H89" si="52">H90+H91+H92</f>
        <v>0</v>
      </c>
      <c r="I89" s="37">
        <f>I90+I91+I92</f>
        <v>0</v>
      </c>
      <c r="J89" s="38" t="s">
        <v>100</v>
      </c>
      <c r="K89" s="37"/>
      <c r="L89" s="93" t="s">
        <v>50</v>
      </c>
    </row>
    <row r="90" spans="1:12" s="20" customFormat="1">
      <c r="A90" s="94"/>
      <c r="B90" s="93"/>
      <c r="C90" s="93"/>
      <c r="D90" s="29">
        <v>2014</v>
      </c>
      <c r="E90" s="39">
        <f>F90+G90+H90+I90</f>
        <v>6</v>
      </c>
      <c r="F90" s="39">
        <v>6</v>
      </c>
      <c r="G90" s="37">
        <v>0</v>
      </c>
      <c r="H90" s="37">
        <v>0</v>
      </c>
      <c r="I90" s="37">
        <v>0</v>
      </c>
      <c r="J90" s="38" t="s">
        <v>100</v>
      </c>
      <c r="K90" s="37"/>
      <c r="L90" s="93"/>
    </row>
    <row r="91" spans="1:12" s="20" customFormat="1">
      <c r="A91" s="94"/>
      <c r="B91" s="93"/>
      <c r="C91" s="93"/>
      <c r="D91" s="29">
        <v>2015</v>
      </c>
      <c r="E91" s="39">
        <f t="shared" ref="E91:E92" si="53">F91+G91+H91+I91</f>
        <v>6</v>
      </c>
      <c r="F91" s="39">
        <v>6</v>
      </c>
      <c r="G91" s="37">
        <v>0</v>
      </c>
      <c r="H91" s="37">
        <v>0</v>
      </c>
      <c r="I91" s="37">
        <v>0</v>
      </c>
      <c r="J91" s="38" t="s">
        <v>100</v>
      </c>
      <c r="K91" s="37"/>
      <c r="L91" s="93"/>
    </row>
    <row r="92" spans="1:12" s="20" customFormat="1">
      <c r="A92" s="94"/>
      <c r="B92" s="93"/>
      <c r="C92" s="93"/>
      <c r="D92" s="28">
        <v>2016</v>
      </c>
      <c r="E92" s="39">
        <f t="shared" si="53"/>
        <v>6</v>
      </c>
      <c r="F92" s="39">
        <v>6</v>
      </c>
      <c r="G92" s="37">
        <v>0</v>
      </c>
      <c r="H92" s="37">
        <v>0</v>
      </c>
      <c r="I92" s="37">
        <v>0</v>
      </c>
      <c r="J92" s="38" t="s">
        <v>100</v>
      </c>
      <c r="K92" s="37"/>
      <c r="L92" s="93"/>
    </row>
    <row r="93" spans="1:12" s="20" customFormat="1">
      <c r="A93" s="78" t="s">
        <v>115</v>
      </c>
      <c r="B93" s="83" t="s">
        <v>119</v>
      </c>
      <c r="C93" s="78"/>
      <c r="D93" s="29" t="s">
        <v>7</v>
      </c>
      <c r="E93" s="19">
        <f t="shared" ref="E93:I93" si="54">E97</f>
        <v>16528.800000000003</v>
      </c>
      <c r="F93" s="19">
        <f t="shared" si="54"/>
        <v>0</v>
      </c>
      <c r="G93" s="19">
        <f t="shared" si="54"/>
        <v>0</v>
      </c>
      <c r="H93" s="19">
        <f t="shared" si="54"/>
        <v>16528.800000000003</v>
      </c>
      <c r="I93" s="19">
        <f t="shared" si="54"/>
        <v>0</v>
      </c>
      <c r="J93" s="80" t="s">
        <v>59</v>
      </c>
      <c r="K93" s="80"/>
      <c r="L93" s="86"/>
    </row>
    <row r="94" spans="1:12" s="20" customFormat="1">
      <c r="A94" s="78"/>
      <c r="B94" s="83"/>
      <c r="C94" s="78"/>
      <c r="D94" s="29">
        <v>2014</v>
      </c>
      <c r="E94" s="19">
        <f t="shared" ref="E94:I94" si="55">E98</f>
        <v>6509.6</v>
      </c>
      <c r="F94" s="19">
        <f t="shared" si="55"/>
        <v>0</v>
      </c>
      <c r="G94" s="19">
        <f t="shared" si="55"/>
        <v>0</v>
      </c>
      <c r="H94" s="19">
        <f t="shared" si="55"/>
        <v>6509.6</v>
      </c>
      <c r="I94" s="19">
        <f t="shared" si="55"/>
        <v>0</v>
      </c>
      <c r="J94" s="80"/>
      <c r="K94" s="80"/>
      <c r="L94" s="86"/>
    </row>
    <row r="95" spans="1:12" s="20" customFormat="1">
      <c r="A95" s="78"/>
      <c r="B95" s="83"/>
      <c r="C95" s="78"/>
      <c r="D95" s="29">
        <v>2015</v>
      </c>
      <c r="E95" s="19">
        <f t="shared" ref="E95:I95" si="56">E99</f>
        <v>5009.6000000000004</v>
      </c>
      <c r="F95" s="19">
        <f t="shared" si="56"/>
        <v>0</v>
      </c>
      <c r="G95" s="19">
        <f t="shared" si="56"/>
        <v>0</v>
      </c>
      <c r="H95" s="19">
        <f t="shared" si="56"/>
        <v>5009.6000000000004</v>
      </c>
      <c r="I95" s="19">
        <f t="shared" si="56"/>
        <v>0</v>
      </c>
      <c r="J95" s="80"/>
      <c r="K95" s="80"/>
      <c r="L95" s="86"/>
    </row>
    <row r="96" spans="1:12" s="20" customFormat="1">
      <c r="A96" s="78"/>
      <c r="B96" s="83"/>
      <c r="C96" s="78"/>
      <c r="D96" s="29">
        <v>2016</v>
      </c>
      <c r="E96" s="19">
        <f t="shared" ref="E96:I96" si="57">E100</f>
        <v>5009.6000000000004</v>
      </c>
      <c r="F96" s="19">
        <f t="shared" si="57"/>
        <v>0</v>
      </c>
      <c r="G96" s="19">
        <f t="shared" si="57"/>
        <v>0</v>
      </c>
      <c r="H96" s="19">
        <f t="shared" si="57"/>
        <v>5009.6000000000004</v>
      </c>
      <c r="I96" s="19">
        <f t="shared" si="57"/>
        <v>0</v>
      </c>
      <c r="J96" s="80"/>
      <c r="K96" s="80"/>
      <c r="L96" s="86"/>
    </row>
    <row r="97" spans="1:12" s="20" customFormat="1" ht="77.25" customHeight="1">
      <c r="A97" s="78" t="s">
        <v>116</v>
      </c>
      <c r="B97" s="83" t="s">
        <v>118</v>
      </c>
      <c r="C97" s="78"/>
      <c r="D97" s="29" t="s">
        <v>7</v>
      </c>
      <c r="E97" s="30">
        <f t="shared" ref="E97:H97" si="58">E98+E99+E100</f>
        <v>16528.800000000003</v>
      </c>
      <c r="F97" s="30">
        <f t="shared" si="58"/>
        <v>0</v>
      </c>
      <c r="G97" s="30">
        <f t="shared" si="58"/>
        <v>0</v>
      </c>
      <c r="H97" s="30">
        <f t="shared" si="58"/>
        <v>16528.800000000003</v>
      </c>
      <c r="I97" s="30">
        <f>I98+I99+I100</f>
        <v>0</v>
      </c>
      <c r="J97" s="19" t="s">
        <v>117</v>
      </c>
      <c r="K97" s="19" t="s">
        <v>120</v>
      </c>
      <c r="L97" s="80" t="s">
        <v>136</v>
      </c>
    </row>
    <row r="98" spans="1:12" s="20" customFormat="1">
      <c r="A98" s="78"/>
      <c r="B98" s="83"/>
      <c r="C98" s="78"/>
      <c r="D98" s="29">
        <v>2014</v>
      </c>
      <c r="E98" s="30">
        <f>F98+G98+H98+I98</f>
        <v>6509.6</v>
      </c>
      <c r="F98" s="30">
        <f t="shared" ref="F98:I98" si="59">F102+F106+F110+F114+F118+F122+F126</f>
        <v>0</v>
      </c>
      <c r="G98" s="30">
        <f t="shared" si="59"/>
        <v>0</v>
      </c>
      <c r="H98" s="30">
        <v>6509.6</v>
      </c>
      <c r="I98" s="30">
        <f t="shared" si="59"/>
        <v>0</v>
      </c>
      <c r="J98" s="19">
        <v>100</v>
      </c>
      <c r="K98" s="19" t="s">
        <v>83</v>
      </c>
      <c r="L98" s="80"/>
    </row>
    <row r="99" spans="1:12" s="20" customFormat="1">
      <c r="A99" s="78"/>
      <c r="B99" s="83"/>
      <c r="C99" s="78"/>
      <c r="D99" s="29">
        <v>2015</v>
      </c>
      <c r="E99" s="30">
        <f t="shared" ref="E99:E100" si="60">F99+G99+H99+I99</f>
        <v>5009.6000000000004</v>
      </c>
      <c r="F99" s="30">
        <f t="shared" ref="F99:I99" si="61">F103+F107+F111+F115+F119+F123+F127</f>
        <v>0</v>
      </c>
      <c r="G99" s="30">
        <f t="shared" si="61"/>
        <v>0</v>
      </c>
      <c r="H99" s="30">
        <v>5009.6000000000004</v>
      </c>
      <c r="I99" s="30">
        <f t="shared" si="61"/>
        <v>0</v>
      </c>
      <c r="J99" s="19">
        <v>100</v>
      </c>
      <c r="K99" s="19" t="s">
        <v>83</v>
      </c>
      <c r="L99" s="80"/>
    </row>
    <row r="100" spans="1:12" s="20" customFormat="1">
      <c r="A100" s="78"/>
      <c r="B100" s="83"/>
      <c r="C100" s="78"/>
      <c r="D100" s="29">
        <v>2016</v>
      </c>
      <c r="E100" s="30">
        <f t="shared" si="60"/>
        <v>5009.6000000000004</v>
      </c>
      <c r="F100" s="30">
        <f t="shared" ref="F100:I100" si="62">F104+F108+F112+F116+F120+F124+F128</f>
        <v>0</v>
      </c>
      <c r="G100" s="30">
        <f t="shared" si="62"/>
        <v>0</v>
      </c>
      <c r="H100" s="30">
        <v>5009.6000000000004</v>
      </c>
      <c r="I100" s="30">
        <f t="shared" si="62"/>
        <v>0</v>
      </c>
      <c r="J100" s="19">
        <v>100</v>
      </c>
      <c r="K100" s="19" t="s">
        <v>83</v>
      </c>
      <c r="L100" s="80"/>
    </row>
    <row r="101" spans="1:12" s="20" customFormat="1">
      <c r="A101" s="40"/>
      <c r="D101" s="41"/>
    </row>
    <row r="102" spans="1:12" s="20" customFormat="1">
      <c r="A102" s="40"/>
      <c r="D102" s="41"/>
    </row>
  </sheetData>
  <autoFilter ref="A4:L44">
    <filterColumn colId="3" showButton="0"/>
    <filterColumn colId="4" showButton="0"/>
    <filterColumn colId="5" showButton="0"/>
    <filterColumn colId="9" showButton="0"/>
    <filterColumn colId="10" showButton="0"/>
  </autoFilter>
  <mergeCells count="96">
    <mergeCell ref="A97:A100"/>
    <mergeCell ref="B97:B100"/>
    <mergeCell ref="C97:C100"/>
    <mergeCell ref="L97:L100"/>
    <mergeCell ref="A89:A92"/>
    <mergeCell ref="B89:B92"/>
    <mergeCell ref="C89:C92"/>
    <mergeCell ref="L89:L92"/>
    <mergeCell ref="A93:A96"/>
    <mergeCell ref="B93:B96"/>
    <mergeCell ref="C93:C96"/>
    <mergeCell ref="J93:K96"/>
    <mergeCell ref="L93:L96"/>
    <mergeCell ref="A81:A84"/>
    <mergeCell ref="B81:B84"/>
    <mergeCell ref="C81:C84"/>
    <mergeCell ref="L81:L84"/>
    <mergeCell ref="A85:A88"/>
    <mergeCell ref="B85:B88"/>
    <mergeCell ref="C85:C88"/>
    <mergeCell ref="L85:L88"/>
    <mergeCell ref="A77:A80"/>
    <mergeCell ref="B77:B80"/>
    <mergeCell ref="C77:C80"/>
    <mergeCell ref="L77:L80"/>
    <mergeCell ref="A69:A72"/>
    <mergeCell ref="B69:B72"/>
    <mergeCell ref="C69:C72"/>
    <mergeCell ref="L69:L72"/>
    <mergeCell ref="A73:A76"/>
    <mergeCell ref="B73:B76"/>
    <mergeCell ref="C73:C76"/>
    <mergeCell ref="L73:L76"/>
    <mergeCell ref="B65:B68"/>
    <mergeCell ref="C65:C68"/>
    <mergeCell ref="L65:L68"/>
    <mergeCell ref="A65:A68"/>
    <mergeCell ref="L49:L52"/>
    <mergeCell ref="A61:A64"/>
    <mergeCell ref="B61:B64"/>
    <mergeCell ref="C61:C64"/>
    <mergeCell ref="J61:K64"/>
    <mergeCell ref="L61:L64"/>
    <mergeCell ref="A57:A60"/>
    <mergeCell ref="B57:B60"/>
    <mergeCell ref="C57:C60"/>
    <mergeCell ref="J57:K60"/>
    <mergeCell ref="L57:L60"/>
    <mergeCell ref="L45:L48"/>
    <mergeCell ref="A53:A56"/>
    <mergeCell ref="B53:B56"/>
    <mergeCell ref="L53:L56"/>
    <mergeCell ref="C53:C56"/>
    <mergeCell ref="B49:B52"/>
    <mergeCell ref="A49:A52"/>
    <mergeCell ref="C49:C52"/>
    <mergeCell ref="A45:A48"/>
    <mergeCell ref="B45:B48"/>
    <mergeCell ref="C45:C48"/>
    <mergeCell ref="I1:L1"/>
    <mergeCell ref="A2:L2"/>
    <mergeCell ref="A38:A44"/>
    <mergeCell ref="B38:B44"/>
    <mergeCell ref="C38:C44"/>
    <mergeCell ref="J38:K44"/>
    <mergeCell ref="J13:K19"/>
    <mergeCell ref="J6:K12"/>
    <mergeCell ref="L4:L5"/>
    <mergeCell ref="A6:A12"/>
    <mergeCell ref="B6:B12"/>
    <mergeCell ref="C6:C12"/>
    <mergeCell ref="L6:L12"/>
    <mergeCell ref="L31:L34"/>
    <mergeCell ref="L38:L44"/>
    <mergeCell ref="L13:L19"/>
    <mergeCell ref="L20:L26"/>
    <mergeCell ref="A13:A19"/>
    <mergeCell ref="B13:B19"/>
    <mergeCell ref="C13:C19"/>
    <mergeCell ref="J20:K26"/>
    <mergeCell ref="A4:A5"/>
    <mergeCell ref="B4:B5"/>
    <mergeCell ref="C4:C5"/>
    <mergeCell ref="J4:K4"/>
    <mergeCell ref="A20:A26"/>
    <mergeCell ref="B20:B26"/>
    <mergeCell ref="C20:C26"/>
    <mergeCell ref="D4:I4"/>
    <mergeCell ref="L27:L30"/>
    <mergeCell ref="A31:A37"/>
    <mergeCell ref="B31:B37"/>
    <mergeCell ref="C31:C37"/>
    <mergeCell ref="J31:K37"/>
    <mergeCell ref="A27:A30"/>
    <mergeCell ref="B27:B30"/>
    <mergeCell ref="C27:C30"/>
  </mergeCells>
  <pageMargins left="0.51181102362204722" right="0.39370078740157483" top="0.39370078740157483" bottom="0.39370078740157483" header="0.31496062992125984" footer="0.31496062992125984"/>
  <pageSetup paperSize="9" scale="60"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Пр2а Паспорт ПП</vt:lpstr>
      <vt:lpstr>Пр3а. Пок. ПП</vt:lpstr>
      <vt:lpstr>Пр7а. Фин.ПП</vt:lpstr>
      <vt:lpstr>Пр9. ОМ</vt:lpstr>
      <vt:lpstr>Пр14. План</vt:lpstr>
      <vt:lpstr>'Пр14. План'!Заголовки_для_печати</vt:lpstr>
      <vt:lpstr>'Пр9. ОМ'!Заголовки_для_печати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Богданова А.С.</dc:creator>
  <cp:lastModifiedBy>1</cp:lastModifiedBy>
  <cp:lastPrinted>2014-07-04T09:23:43Z</cp:lastPrinted>
  <dcterms:created xsi:type="dcterms:W3CDTF">2013-06-06T11:09:14Z</dcterms:created>
  <dcterms:modified xsi:type="dcterms:W3CDTF">2014-07-04T09:24:49Z</dcterms:modified>
</cp:coreProperties>
</file>