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 activeTab="5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План'!$A$5:$L$242</definedName>
    <definedName name="_xlnm.Print_Titles" localSheetId="5">'Пр14. План'!$5:$6</definedName>
    <definedName name="_xlnm.Print_Area" localSheetId="5">'Пр14. План'!$A$1:$L$242</definedName>
    <definedName name="_xlnm.Print_Area" localSheetId="1">'Пр3. Пок. МП'!$A$1:$N$23</definedName>
  </definedNames>
  <calcPr calcId="125725"/>
</workbook>
</file>

<file path=xl/calcChain.xml><?xml version="1.0" encoding="utf-8"?>
<calcChain xmlns="http://schemas.openxmlformats.org/spreadsheetml/2006/main">
  <c r="I14" i="8"/>
  <c r="G14"/>
  <c r="I13"/>
  <c r="G13"/>
  <c r="I12"/>
  <c r="G12"/>
  <c r="I11"/>
  <c r="G11"/>
  <c r="I142"/>
  <c r="H142"/>
  <c r="G142"/>
  <c r="F142"/>
  <c r="I141"/>
  <c r="H141"/>
  <c r="G141"/>
  <c r="F141"/>
  <c r="I140"/>
  <c r="H140"/>
  <c r="G140"/>
  <c r="F140"/>
  <c r="I139"/>
  <c r="G139"/>
  <c r="F99"/>
  <c r="G99"/>
  <c r="I99"/>
  <c r="F100"/>
  <c r="G100"/>
  <c r="H100"/>
  <c r="I100"/>
  <c r="F101"/>
  <c r="G101"/>
  <c r="H101"/>
  <c r="I101"/>
  <c r="F102"/>
  <c r="G102"/>
  <c r="H102"/>
  <c r="I102"/>
  <c r="E101"/>
  <c r="E102"/>
  <c r="F71"/>
  <c r="G71"/>
  <c r="H71"/>
  <c r="I71"/>
  <c r="F72"/>
  <c r="G72"/>
  <c r="H72"/>
  <c r="I72"/>
  <c r="F73"/>
  <c r="G73"/>
  <c r="H73"/>
  <c r="I73"/>
  <c r="F74"/>
  <c r="G74"/>
  <c r="H74"/>
  <c r="I74"/>
  <c r="E72"/>
  <c r="E73"/>
  <c r="E74"/>
  <c r="E71"/>
  <c r="F43"/>
  <c r="G43"/>
  <c r="H43"/>
  <c r="I43"/>
  <c r="F44"/>
  <c r="G44"/>
  <c r="H44"/>
  <c r="I44"/>
  <c r="F45"/>
  <c r="G45"/>
  <c r="H45"/>
  <c r="I45"/>
  <c r="F46"/>
  <c r="G46"/>
  <c r="H46"/>
  <c r="I46"/>
  <c r="E44"/>
  <c r="E45"/>
  <c r="E46"/>
  <c r="E43"/>
  <c r="F19"/>
  <c r="G19"/>
  <c r="H19"/>
  <c r="I19"/>
  <c r="F20"/>
  <c r="G20"/>
  <c r="H20"/>
  <c r="I20"/>
  <c r="F21"/>
  <c r="G21"/>
  <c r="H21"/>
  <c r="I21"/>
  <c r="F22"/>
  <c r="G22"/>
  <c r="H22"/>
  <c r="I22"/>
  <c r="E20"/>
  <c r="E21"/>
  <c r="E22"/>
  <c r="E19"/>
  <c r="B18" i="14"/>
  <c r="B17"/>
  <c r="F131" i="8"/>
  <c r="G131"/>
  <c r="H131"/>
  <c r="I131"/>
  <c r="F127"/>
  <c r="G127"/>
  <c r="H127"/>
  <c r="I127"/>
  <c r="E133"/>
  <c r="E134"/>
  <c r="E132"/>
  <c r="E129"/>
  <c r="E130"/>
  <c r="E128"/>
  <c r="B14" i="14"/>
  <c r="G45" i="4"/>
  <c r="G41" s="1"/>
  <c r="I45"/>
  <c r="I41" s="1"/>
  <c r="G46"/>
  <c r="G42" s="1"/>
  <c r="H46"/>
  <c r="H42" s="1"/>
  <c r="I46"/>
  <c r="I42" s="1"/>
  <c r="F47"/>
  <c r="F43" s="1"/>
  <c r="G47"/>
  <c r="G43" s="1"/>
  <c r="H47"/>
  <c r="H43" s="1"/>
  <c r="I47"/>
  <c r="I43" s="1"/>
  <c r="F48"/>
  <c r="F44" s="1"/>
  <c r="G48"/>
  <c r="G44" s="1"/>
  <c r="H48"/>
  <c r="H44" s="1"/>
  <c r="I48"/>
  <c r="I44" s="1"/>
  <c r="F186" i="8"/>
  <c r="G186"/>
  <c r="H186"/>
  <c r="I186"/>
  <c r="F185"/>
  <c r="G185"/>
  <c r="H185"/>
  <c r="I185"/>
  <c r="F184"/>
  <c r="G184"/>
  <c r="H184"/>
  <c r="I184"/>
  <c r="F183"/>
  <c r="G183"/>
  <c r="H183"/>
  <c r="I183"/>
  <c r="E184"/>
  <c r="E185"/>
  <c r="E186"/>
  <c r="E183"/>
  <c r="F138"/>
  <c r="F14" s="1"/>
  <c r="G138"/>
  <c r="H138"/>
  <c r="H14" s="1"/>
  <c r="I138"/>
  <c r="F137"/>
  <c r="F13" s="1"/>
  <c r="G137"/>
  <c r="H137"/>
  <c r="H13" s="1"/>
  <c r="I137"/>
  <c r="F136"/>
  <c r="F12" s="1"/>
  <c r="G136"/>
  <c r="H136"/>
  <c r="I136"/>
  <c r="F179"/>
  <c r="F139" s="1"/>
  <c r="G179"/>
  <c r="H179"/>
  <c r="I179"/>
  <c r="E181"/>
  <c r="E141" s="1"/>
  <c r="E47" i="4" s="1"/>
  <c r="E43" s="1"/>
  <c r="E182" i="8"/>
  <c r="E142" s="1"/>
  <c r="E48" i="4" s="1"/>
  <c r="E44" s="1"/>
  <c r="E180" i="8"/>
  <c r="E140" s="1"/>
  <c r="E173"/>
  <c r="E174"/>
  <c r="E177"/>
  <c r="E178"/>
  <c r="E176"/>
  <c r="E172"/>
  <c r="E169"/>
  <c r="E170"/>
  <c r="E168"/>
  <c r="E165"/>
  <c r="E166"/>
  <c r="E164"/>
  <c r="E161"/>
  <c r="E162"/>
  <c r="E160"/>
  <c r="F155"/>
  <c r="G155"/>
  <c r="H155"/>
  <c r="I155"/>
  <c r="E157"/>
  <c r="E158"/>
  <c r="E156"/>
  <c r="E153"/>
  <c r="E154"/>
  <c r="E149"/>
  <c r="E150"/>
  <c r="E152"/>
  <c r="E148"/>
  <c r="F175"/>
  <c r="G175"/>
  <c r="H175"/>
  <c r="I175"/>
  <c r="F171"/>
  <c r="G171"/>
  <c r="H171"/>
  <c r="I171"/>
  <c r="F167"/>
  <c r="G167"/>
  <c r="H167"/>
  <c r="I167"/>
  <c r="F163"/>
  <c r="G163"/>
  <c r="H163"/>
  <c r="I163"/>
  <c r="F159"/>
  <c r="G159"/>
  <c r="H159"/>
  <c r="I159"/>
  <c r="F151"/>
  <c r="G151"/>
  <c r="H151"/>
  <c r="I151"/>
  <c r="F147"/>
  <c r="G147"/>
  <c r="H147"/>
  <c r="I147"/>
  <c r="E175"/>
  <c r="E171"/>
  <c r="E167"/>
  <c r="E163"/>
  <c r="E159"/>
  <c r="E147"/>
  <c r="E146"/>
  <c r="E145"/>
  <c r="E144"/>
  <c r="F143"/>
  <c r="G143"/>
  <c r="G135" s="1"/>
  <c r="H143"/>
  <c r="I143"/>
  <c r="I135" s="1"/>
  <c r="E61"/>
  <c r="E62"/>
  <c r="E57"/>
  <c r="E58"/>
  <c r="E60"/>
  <c r="E56"/>
  <c r="F59"/>
  <c r="G59"/>
  <c r="H59"/>
  <c r="I59"/>
  <c r="F55"/>
  <c r="G55"/>
  <c r="H55"/>
  <c r="I55"/>
  <c r="F51"/>
  <c r="B16" i="14"/>
  <c r="B15"/>
  <c r="B13"/>
  <c r="B12"/>
  <c r="B11"/>
  <c r="B10"/>
  <c r="B9"/>
  <c r="C24" i="3"/>
  <c r="C14"/>
  <c r="C19"/>
  <c r="B11" i="8"/>
  <c r="F238"/>
  <c r="G238"/>
  <c r="H238"/>
  <c r="I238"/>
  <c r="F237"/>
  <c r="G237"/>
  <c r="H237"/>
  <c r="I237"/>
  <c r="F236"/>
  <c r="G236"/>
  <c r="H236"/>
  <c r="I236"/>
  <c r="I214"/>
  <c r="H214"/>
  <c r="G214"/>
  <c r="F214"/>
  <c r="F213"/>
  <c r="G213"/>
  <c r="G209" s="1"/>
  <c r="H213"/>
  <c r="I213"/>
  <c r="I209" s="1"/>
  <c r="F212"/>
  <c r="G212"/>
  <c r="H212"/>
  <c r="I212"/>
  <c r="E229"/>
  <c r="E230"/>
  <c r="E228"/>
  <c r="F227"/>
  <c r="G227"/>
  <c r="H227"/>
  <c r="I227"/>
  <c r="E217"/>
  <c r="E218"/>
  <c r="F194"/>
  <c r="G194"/>
  <c r="H194"/>
  <c r="I194"/>
  <c r="F193"/>
  <c r="G193"/>
  <c r="H193"/>
  <c r="F192"/>
  <c r="G192"/>
  <c r="H192"/>
  <c r="I192"/>
  <c r="E202"/>
  <c r="E201"/>
  <c r="E200"/>
  <c r="F199"/>
  <c r="G199"/>
  <c r="H199"/>
  <c r="I199"/>
  <c r="E197"/>
  <c r="E193" s="1"/>
  <c r="E59" i="4" s="1"/>
  <c r="E55" s="1"/>
  <c r="E198" i="8"/>
  <c r="E194" s="1"/>
  <c r="E60" i="4" s="1"/>
  <c r="E56" s="1"/>
  <c r="E196" i="8"/>
  <c r="F195"/>
  <c r="G195"/>
  <c r="G191" s="1"/>
  <c r="G57" i="4" s="1"/>
  <c r="G53" s="1"/>
  <c r="H195" i="8"/>
  <c r="I195"/>
  <c r="I191" s="1"/>
  <c r="I187" s="1"/>
  <c r="F119"/>
  <c r="G119"/>
  <c r="H119"/>
  <c r="I119"/>
  <c r="F98"/>
  <c r="G98"/>
  <c r="H98"/>
  <c r="I98"/>
  <c r="F97"/>
  <c r="G97"/>
  <c r="H97"/>
  <c r="I97"/>
  <c r="F96"/>
  <c r="G96"/>
  <c r="H96"/>
  <c r="H12" s="1"/>
  <c r="I96"/>
  <c r="F123"/>
  <c r="G123"/>
  <c r="H123"/>
  <c r="I123"/>
  <c r="F115"/>
  <c r="G115"/>
  <c r="H115"/>
  <c r="I115"/>
  <c r="F111"/>
  <c r="G111"/>
  <c r="H111"/>
  <c r="I111"/>
  <c r="F107"/>
  <c r="G107"/>
  <c r="H107"/>
  <c r="I107"/>
  <c r="F103"/>
  <c r="F95" s="1"/>
  <c r="G103"/>
  <c r="H103"/>
  <c r="I103"/>
  <c r="I95" s="1"/>
  <c r="E125"/>
  <c r="E126"/>
  <c r="E121"/>
  <c r="E122"/>
  <c r="E117"/>
  <c r="E118"/>
  <c r="E113"/>
  <c r="E114"/>
  <c r="E109"/>
  <c r="E110"/>
  <c r="E124"/>
  <c r="E123" s="1"/>
  <c r="E120"/>
  <c r="E116"/>
  <c r="E112"/>
  <c r="E108"/>
  <c r="E105"/>
  <c r="E106"/>
  <c r="E104"/>
  <c r="E93"/>
  <c r="E94"/>
  <c r="E92"/>
  <c r="F68"/>
  <c r="F69"/>
  <c r="F70"/>
  <c r="G70"/>
  <c r="H70"/>
  <c r="I70"/>
  <c r="G69"/>
  <c r="H69"/>
  <c r="I69"/>
  <c r="G68"/>
  <c r="H68"/>
  <c r="I68"/>
  <c r="F91"/>
  <c r="G91"/>
  <c r="H91"/>
  <c r="I91"/>
  <c r="F87"/>
  <c r="G87"/>
  <c r="H87"/>
  <c r="I87"/>
  <c r="F83"/>
  <c r="G83"/>
  <c r="H83"/>
  <c r="I83"/>
  <c r="F79"/>
  <c r="G79"/>
  <c r="H79"/>
  <c r="I79"/>
  <c r="F75"/>
  <c r="G75"/>
  <c r="H75"/>
  <c r="I75"/>
  <c r="F63"/>
  <c r="G63"/>
  <c r="H63"/>
  <c r="I63"/>
  <c r="E89"/>
  <c r="E90"/>
  <c r="E88"/>
  <c r="E85"/>
  <c r="E86"/>
  <c r="E84"/>
  <c r="E81"/>
  <c r="E82"/>
  <c r="E80"/>
  <c r="E77"/>
  <c r="E78"/>
  <c r="E76"/>
  <c r="E65"/>
  <c r="E66"/>
  <c r="E64"/>
  <c r="H16"/>
  <c r="E37"/>
  <c r="E38"/>
  <c r="E36"/>
  <c r="F35"/>
  <c r="G35"/>
  <c r="H35"/>
  <c r="I35"/>
  <c r="B203"/>
  <c r="B183"/>
  <c r="F232"/>
  <c r="G232"/>
  <c r="H232"/>
  <c r="I232"/>
  <c r="F233"/>
  <c r="G233"/>
  <c r="H233"/>
  <c r="I233"/>
  <c r="F234"/>
  <c r="G234"/>
  <c r="H234"/>
  <c r="I234"/>
  <c r="D9" i="3"/>
  <c r="E9"/>
  <c r="F9"/>
  <c r="C9"/>
  <c r="F78" i="4"/>
  <c r="F74" s="1"/>
  <c r="G78"/>
  <c r="G74" s="1"/>
  <c r="H78"/>
  <c r="H74" s="1"/>
  <c r="I78"/>
  <c r="I74" s="1"/>
  <c r="F79"/>
  <c r="F75" s="1"/>
  <c r="G79"/>
  <c r="G75" s="1"/>
  <c r="H79"/>
  <c r="H75" s="1"/>
  <c r="I79"/>
  <c r="I75" s="1"/>
  <c r="F80"/>
  <c r="F76" s="1"/>
  <c r="G80"/>
  <c r="G76" s="1"/>
  <c r="H80"/>
  <c r="H76" s="1"/>
  <c r="I80"/>
  <c r="I76" s="1"/>
  <c r="F16" i="8"/>
  <c r="G14" i="4"/>
  <c r="G10" s="1"/>
  <c r="I14"/>
  <c r="I10" s="1"/>
  <c r="F15"/>
  <c r="F11" s="1"/>
  <c r="G15"/>
  <c r="G11" s="1"/>
  <c r="H15"/>
  <c r="H11" s="1"/>
  <c r="I15"/>
  <c r="I11" s="1"/>
  <c r="F18" i="8"/>
  <c r="G16" i="4"/>
  <c r="G12" s="1"/>
  <c r="H18" i="8"/>
  <c r="I16" i="4"/>
  <c r="I12" s="1"/>
  <c r="F58"/>
  <c r="F54" s="1"/>
  <c r="G58"/>
  <c r="G54" s="1"/>
  <c r="H58"/>
  <c r="H54" s="1"/>
  <c r="I58"/>
  <c r="I54" s="1"/>
  <c r="F59"/>
  <c r="F55" s="1"/>
  <c r="G59"/>
  <c r="G55" s="1"/>
  <c r="H59"/>
  <c r="H55" s="1"/>
  <c r="I193" i="8"/>
  <c r="I59" i="4" s="1"/>
  <c r="I55" s="1"/>
  <c r="F60"/>
  <c r="F56" s="1"/>
  <c r="G60"/>
  <c r="G56" s="1"/>
  <c r="H60"/>
  <c r="H56" s="1"/>
  <c r="I60"/>
  <c r="I56" s="1"/>
  <c r="E242" i="8"/>
  <c r="E238" s="1"/>
  <c r="E241"/>
  <c r="E237" s="1"/>
  <c r="E240"/>
  <c r="E236" s="1"/>
  <c r="I239"/>
  <c r="I235" s="1"/>
  <c r="H239"/>
  <c r="H235" s="1"/>
  <c r="G239"/>
  <c r="G235" s="1"/>
  <c r="F239"/>
  <c r="F235" s="1"/>
  <c r="F208"/>
  <c r="G208"/>
  <c r="H208"/>
  <c r="I208"/>
  <c r="F209"/>
  <c r="H209"/>
  <c r="H205" s="1"/>
  <c r="F210"/>
  <c r="G210"/>
  <c r="H210"/>
  <c r="I210"/>
  <c r="E226"/>
  <c r="E225"/>
  <c r="E224"/>
  <c r="I223"/>
  <c r="H223"/>
  <c r="G223"/>
  <c r="F223"/>
  <c r="E222"/>
  <c r="E221"/>
  <c r="E220"/>
  <c r="I219"/>
  <c r="H219"/>
  <c r="G219"/>
  <c r="F219"/>
  <c r="E216"/>
  <c r="I215"/>
  <c r="H215"/>
  <c r="H211" s="1"/>
  <c r="G215"/>
  <c r="F215"/>
  <c r="F211" s="1"/>
  <c r="G189"/>
  <c r="I190"/>
  <c r="H190"/>
  <c r="G190"/>
  <c r="I189"/>
  <c r="H189"/>
  <c r="F189"/>
  <c r="I188"/>
  <c r="H188"/>
  <c r="G188"/>
  <c r="F40"/>
  <c r="G22" i="4"/>
  <c r="G18" s="1"/>
  <c r="H22"/>
  <c r="H18" s="1"/>
  <c r="I22"/>
  <c r="I18" s="1"/>
  <c r="F41" i="8"/>
  <c r="G41"/>
  <c r="H23" i="4"/>
  <c r="H19" s="1"/>
  <c r="I23"/>
  <c r="I19" s="1"/>
  <c r="F42" i="8"/>
  <c r="G42"/>
  <c r="H24" i="4"/>
  <c r="H20" s="1"/>
  <c r="I42" i="8"/>
  <c r="H42"/>
  <c r="I41"/>
  <c r="H41"/>
  <c r="I40"/>
  <c r="G40"/>
  <c r="G16"/>
  <c r="I16"/>
  <c r="F17"/>
  <c r="G17"/>
  <c r="H17"/>
  <c r="I17"/>
  <c r="G18"/>
  <c r="I18"/>
  <c r="E54"/>
  <c r="E53"/>
  <c r="E52"/>
  <c r="I51"/>
  <c r="H51"/>
  <c r="G51"/>
  <c r="E50"/>
  <c r="E49"/>
  <c r="E48"/>
  <c r="I47"/>
  <c r="H47"/>
  <c r="G47"/>
  <c r="F47"/>
  <c r="E34"/>
  <c r="E33"/>
  <c r="E32"/>
  <c r="I31"/>
  <c r="H31"/>
  <c r="G31"/>
  <c r="F31"/>
  <c r="F27"/>
  <c r="G27"/>
  <c r="H27"/>
  <c r="I27"/>
  <c r="E29"/>
  <c r="E30"/>
  <c r="E28"/>
  <c r="F23"/>
  <c r="G23"/>
  <c r="H23"/>
  <c r="I23"/>
  <c r="E25"/>
  <c r="E26"/>
  <c r="E24"/>
  <c r="E14" i="4" s="1"/>
  <c r="H99" i="8" l="1"/>
  <c r="H95" s="1"/>
  <c r="H11" s="1"/>
  <c r="E100"/>
  <c r="H139"/>
  <c r="H45" i="4" s="1"/>
  <c r="H41" s="1"/>
  <c r="E138" i="8"/>
  <c r="E14" s="1"/>
  <c r="E137"/>
  <c r="E13" s="1"/>
  <c r="E136"/>
  <c r="E46" i="4"/>
  <c r="E42" s="1"/>
  <c r="F46"/>
  <c r="F42" s="1"/>
  <c r="E131" i="8"/>
  <c r="E127"/>
  <c r="I67"/>
  <c r="G67"/>
  <c r="E212"/>
  <c r="H67"/>
  <c r="F67"/>
  <c r="E195"/>
  <c r="E155"/>
  <c r="E151"/>
  <c r="E143"/>
  <c r="E179"/>
  <c r="E139" s="1"/>
  <c r="E96"/>
  <c r="E12" s="1"/>
  <c r="E97"/>
  <c r="E119"/>
  <c r="E91"/>
  <c r="E213"/>
  <c r="I205"/>
  <c r="G205"/>
  <c r="E98"/>
  <c r="H191"/>
  <c r="H187" s="1"/>
  <c r="F191"/>
  <c r="F187" s="1"/>
  <c r="E214"/>
  <c r="E210" s="1"/>
  <c r="E227"/>
  <c r="E209"/>
  <c r="E223"/>
  <c r="H204"/>
  <c r="H62" i="4" s="1"/>
  <c r="D23" i="3" s="1"/>
  <c r="F204" i="8"/>
  <c r="F62" i="4" s="1"/>
  <c r="D21" i="3" s="1"/>
  <c r="F205" i="8"/>
  <c r="F63" i="4" s="1"/>
  <c r="E21" i="3" s="1"/>
  <c r="F206" i="8"/>
  <c r="F64" i="4" s="1"/>
  <c r="F21" i="3" s="1"/>
  <c r="H206" i="8"/>
  <c r="H64" i="4" s="1"/>
  <c r="F23" i="3" s="1"/>
  <c r="H29" i="4"/>
  <c r="H25" s="1"/>
  <c r="F29"/>
  <c r="F25" s="1"/>
  <c r="H30"/>
  <c r="H26" s="1"/>
  <c r="F30"/>
  <c r="F26" s="1"/>
  <c r="H31"/>
  <c r="H27" s="1"/>
  <c r="F31"/>
  <c r="F27" s="1"/>
  <c r="H32"/>
  <c r="H28" s="1"/>
  <c r="F32"/>
  <c r="F28" s="1"/>
  <c r="E40"/>
  <c r="E36" s="1"/>
  <c r="E38"/>
  <c r="E34" s="1"/>
  <c r="H40"/>
  <c r="H36" s="1"/>
  <c r="F40"/>
  <c r="F36" s="1"/>
  <c r="H39"/>
  <c r="H35" s="1"/>
  <c r="F39"/>
  <c r="F35" s="1"/>
  <c r="H38"/>
  <c r="H34" s="1"/>
  <c r="F38"/>
  <c r="F34" s="1"/>
  <c r="H37"/>
  <c r="H33" s="1"/>
  <c r="F37"/>
  <c r="F33" s="1"/>
  <c r="F207" i="8"/>
  <c r="H63" i="4"/>
  <c r="E23" i="3" s="1"/>
  <c r="I211" i="8"/>
  <c r="I207" s="1"/>
  <c r="G211"/>
  <c r="G207" s="1"/>
  <c r="I204"/>
  <c r="I62" i="4" s="1"/>
  <c r="G204" i="8"/>
  <c r="G62" i="4" s="1"/>
  <c r="D22" i="3" s="1"/>
  <c r="G206" i="8"/>
  <c r="G64" i="4" s="1"/>
  <c r="F22" i="3" s="1"/>
  <c r="I206" i="8"/>
  <c r="I64" i="4" s="1"/>
  <c r="I29"/>
  <c r="I25" s="1"/>
  <c r="G29"/>
  <c r="G25" s="1"/>
  <c r="I30"/>
  <c r="I26" s="1"/>
  <c r="G30"/>
  <c r="G26" s="1"/>
  <c r="I31"/>
  <c r="I27" s="1"/>
  <c r="G31"/>
  <c r="G27" s="1"/>
  <c r="I32"/>
  <c r="I28" s="1"/>
  <c r="G32"/>
  <c r="G28" s="1"/>
  <c r="E39"/>
  <c r="E35" s="1"/>
  <c r="I40"/>
  <c r="I36" s="1"/>
  <c r="G40"/>
  <c r="G36" s="1"/>
  <c r="I39"/>
  <c r="I35" s="1"/>
  <c r="G39"/>
  <c r="G35" s="1"/>
  <c r="I38"/>
  <c r="I34" s="1"/>
  <c r="G38"/>
  <c r="G34" s="1"/>
  <c r="I37"/>
  <c r="I33" s="1"/>
  <c r="E51" i="8"/>
  <c r="E59"/>
  <c r="E55"/>
  <c r="F9"/>
  <c r="I63" i="4"/>
  <c r="G63"/>
  <c r="E22" i="3" s="1"/>
  <c r="H207" i="8"/>
  <c r="E208"/>
  <c r="H10"/>
  <c r="H49" i="4"/>
  <c r="F49"/>
  <c r="H51"/>
  <c r="E18" i="3" s="1"/>
  <c r="H50" i="4"/>
  <c r="D18" i="3" s="1"/>
  <c r="F51" i="4"/>
  <c r="E16" i="3" s="1"/>
  <c r="H52" i="4"/>
  <c r="F18" i="3" s="1"/>
  <c r="I49" i="4"/>
  <c r="I50"/>
  <c r="G50"/>
  <c r="D17" i="3" s="1"/>
  <c r="I51" i="4"/>
  <c r="G51"/>
  <c r="E17" i="3" s="1"/>
  <c r="I52" i="4"/>
  <c r="G52"/>
  <c r="F17" i="3" s="1"/>
  <c r="E103" i="8"/>
  <c r="E10" i="4"/>
  <c r="G13"/>
  <c r="G9" s="1"/>
  <c r="E111" i="8"/>
  <c r="E192"/>
  <c r="E58" i="4" s="1"/>
  <c r="E54" s="1"/>
  <c r="E199" i="8"/>
  <c r="E191" s="1"/>
  <c r="F190"/>
  <c r="E115"/>
  <c r="E99" s="1"/>
  <c r="E107"/>
  <c r="E87"/>
  <c r="E83"/>
  <c r="E79"/>
  <c r="E75"/>
  <c r="E63"/>
  <c r="H40"/>
  <c r="E35"/>
  <c r="E16" i="4"/>
  <c r="E12" s="1"/>
  <c r="E15"/>
  <c r="E11" s="1"/>
  <c r="H13"/>
  <c r="H9" s="1"/>
  <c r="F77"/>
  <c r="F73" s="1"/>
  <c r="F231" i="8"/>
  <c r="H77" i="4"/>
  <c r="H73" s="1"/>
  <c r="H231" i="8"/>
  <c r="E78" i="4"/>
  <c r="E74" s="1"/>
  <c r="E232" i="8"/>
  <c r="E80" i="4"/>
  <c r="E76" s="1"/>
  <c r="E234" i="8"/>
  <c r="E206" s="1"/>
  <c r="E64" i="4" s="1"/>
  <c r="G231" i="8"/>
  <c r="G77" i="4"/>
  <c r="G73" s="1"/>
  <c r="I231" i="8"/>
  <c r="I77" i="4"/>
  <c r="I73" s="1"/>
  <c r="E233" i="8"/>
  <c r="E79" i="4"/>
  <c r="E75" s="1"/>
  <c r="F13"/>
  <c r="F9" s="1"/>
  <c r="F24"/>
  <c r="F20" s="1"/>
  <c r="F23"/>
  <c r="F19" s="1"/>
  <c r="F22"/>
  <c r="F18" s="1"/>
  <c r="H57"/>
  <c r="H53" s="1"/>
  <c r="F57"/>
  <c r="F53" s="1"/>
  <c r="E71"/>
  <c r="E67" s="1"/>
  <c r="H72"/>
  <c r="H68" s="1"/>
  <c r="F72"/>
  <c r="F68" s="1"/>
  <c r="H71"/>
  <c r="H67" s="1"/>
  <c r="F71"/>
  <c r="F67" s="1"/>
  <c r="H70"/>
  <c r="H66" s="1"/>
  <c r="F70"/>
  <c r="F66" s="1"/>
  <c r="H69"/>
  <c r="H65" s="1"/>
  <c r="F69"/>
  <c r="F65" s="1"/>
  <c r="E16" i="8"/>
  <c r="H15"/>
  <c r="H8" i="4"/>
  <c r="F13" i="3" s="1"/>
  <c r="I13" i="4"/>
  <c r="I9" s="1"/>
  <c r="I24"/>
  <c r="I20" s="1"/>
  <c r="G24"/>
  <c r="G20" s="1"/>
  <c r="G23"/>
  <c r="G19" s="1"/>
  <c r="I57"/>
  <c r="I53" s="1"/>
  <c r="E72"/>
  <c r="E68" s="1"/>
  <c r="E70"/>
  <c r="E66" s="1"/>
  <c r="I72"/>
  <c r="I68" s="1"/>
  <c r="G72"/>
  <c r="G68" s="1"/>
  <c r="I71"/>
  <c r="I67" s="1"/>
  <c r="G71"/>
  <c r="G67" s="1"/>
  <c r="I70"/>
  <c r="I66" s="1"/>
  <c r="G70"/>
  <c r="G66" s="1"/>
  <c r="I69"/>
  <c r="I65" s="1"/>
  <c r="G69"/>
  <c r="G65" s="1"/>
  <c r="H16"/>
  <c r="H12" s="1"/>
  <c r="F16"/>
  <c r="F12" s="1"/>
  <c r="H14"/>
  <c r="H10" s="1"/>
  <c r="F14"/>
  <c r="F10" s="1"/>
  <c r="H7"/>
  <c r="E13" i="3" s="1"/>
  <c r="G15" i="8"/>
  <c r="E239"/>
  <c r="E235" s="1"/>
  <c r="H21" i="4"/>
  <c r="H17" s="1"/>
  <c r="E219" i="8"/>
  <c r="E215"/>
  <c r="F188"/>
  <c r="E190"/>
  <c r="G187"/>
  <c r="E189"/>
  <c r="E24" i="4"/>
  <c r="E20" s="1"/>
  <c r="E22"/>
  <c r="E18" s="1"/>
  <c r="E17" i="8"/>
  <c r="E27"/>
  <c r="E23"/>
  <c r="E18"/>
  <c r="H39"/>
  <c r="E42"/>
  <c r="E47"/>
  <c r="E40"/>
  <c r="E31"/>
  <c r="H135" l="1"/>
  <c r="F135"/>
  <c r="F11" s="1"/>
  <c r="F45" i="4"/>
  <c r="F41" s="1"/>
  <c r="E8" i="3"/>
  <c r="H8" i="8"/>
  <c r="G203"/>
  <c r="G61" i="4" s="1"/>
  <c r="I203" i="8"/>
  <c r="C23" i="3"/>
  <c r="D20"/>
  <c r="C11" i="18" s="1"/>
  <c r="C12" s="1"/>
  <c r="C21" i="3"/>
  <c r="F20"/>
  <c r="E11" i="18" s="1"/>
  <c r="E12" s="1"/>
  <c r="E69" i="8"/>
  <c r="E31" i="4"/>
  <c r="E27" s="1"/>
  <c r="E211" i="8"/>
  <c r="E204"/>
  <c r="E20" i="3"/>
  <c r="D11" i="18" s="1"/>
  <c r="D12" s="1"/>
  <c r="H9" i="8"/>
  <c r="G8"/>
  <c r="G10"/>
  <c r="I8"/>
  <c r="I9"/>
  <c r="E68"/>
  <c r="E6" i="4" s="1"/>
  <c r="E30"/>
  <c r="E26" s="1"/>
  <c r="E70" i="8"/>
  <c r="E10" s="1"/>
  <c r="E32" i="4"/>
  <c r="E28" s="1"/>
  <c r="G95" i="8"/>
  <c r="G37" i="4"/>
  <c r="G33" s="1"/>
  <c r="F8" i="3"/>
  <c r="F8" i="8"/>
  <c r="H203"/>
  <c r="H61" i="4" s="1"/>
  <c r="F203" i="8"/>
  <c r="F61" i="4" s="1"/>
  <c r="E205" i="8"/>
  <c r="G9"/>
  <c r="I10"/>
  <c r="C18" i="3"/>
  <c r="C17"/>
  <c r="C22"/>
  <c r="E15"/>
  <c r="D9" i="18" s="1"/>
  <c r="D10" s="1"/>
  <c r="C20" i="3"/>
  <c r="B11" i="18" s="1"/>
  <c r="B12" s="1"/>
  <c r="E63" i="4"/>
  <c r="H7" i="8"/>
  <c r="F52" i="4"/>
  <c r="F16" i="3" s="1"/>
  <c r="F15" s="1"/>
  <c r="E9" i="18" s="1"/>
  <c r="E10" s="1"/>
  <c r="H6" i="4"/>
  <c r="D13" i="3" s="1"/>
  <c r="E187" i="8"/>
  <c r="E57" i="4"/>
  <c r="E53" s="1"/>
  <c r="E13"/>
  <c r="E9" s="1"/>
  <c r="I61"/>
  <c r="F39" i="8"/>
  <c r="F21" i="4"/>
  <c r="F17" s="1"/>
  <c r="E41" i="8"/>
  <c r="E23" i="4"/>
  <c r="E19" s="1"/>
  <c r="G39" i="8"/>
  <c r="G21" i="4"/>
  <c r="G17" s="1"/>
  <c r="G49"/>
  <c r="F50"/>
  <c r="D16" i="3" s="1"/>
  <c r="E77" i="4"/>
  <c r="E73" s="1"/>
  <c r="I15" i="8"/>
  <c r="F15"/>
  <c r="E39"/>
  <c r="E21" i="4"/>
  <c r="E17" s="1"/>
  <c r="I39" i="8"/>
  <c r="I21" i="4"/>
  <c r="I17" s="1"/>
  <c r="E51"/>
  <c r="E52"/>
  <c r="G7"/>
  <c r="E12" i="3" s="1"/>
  <c r="E7" s="1"/>
  <c r="I6" i="4"/>
  <c r="I7"/>
  <c r="F6"/>
  <c r="D11" i="3" s="1"/>
  <c r="F7" i="4"/>
  <c r="E11" i="3" s="1"/>
  <c r="G6" i="4"/>
  <c r="D12" i="3" s="1"/>
  <c r="G8" i="4"/>
  <c r="F12" i="3" s="1"/>
  <c r="F7" s="1"/>
  <c r="I8" i="4"/>
  <c r="F8"/>
  <c r="F11" i="3" s="1"/>
  <c r="E188" i="8"/>
  <c r="E62" i="4" l="1"/>
  <c r="E8" i="8"/>
  <c r="E135"/>
  <c r="E45" i="4"/>
  <c r="E41" s="1"/>
  <c r="F7" i="8"/>
  <c r="G7"/>
  <c r="E9"/>
  <c r="E67"/>
  <c r="E29" i="4"/>
  <c r="E25" s="1"/>
  <c r="E95" i="8"/>
  <c r="E11" s="1"/>
  <c r="E37" i="4"/>
  <c r="E33" s="1"/>
  <c r="F10" i="8"/>
  <c r="H5" i="4"/>
  <c r="C12" i="3"/>
  <c r="C7" s="1"/>
  <c r="D7"/>
  <c r="C11"/>
  <c r="D10"/>
  <c r="D6"/>
  <c r="C13"/>
  <c r="C8" s="1"/>
  <c r="D8"/>
  <c r="F10"/>
  <c r="F6"/>
  <c r="E6"/>
  <c r="E10"/>
  <c r="D15"/>
  <c r="C9" i="18" s="1"/>
  <c r="C10" s="1"/>
  <c r="C16" i="3"/>
  <c r="E231" i="8"/>
  <c r="I7"/>
  <c r="G5" i="4"/>
  <c r="E49"/>
  <c r="E207" i="8"/>
  <c r="E203" s="1"/>
  <c r="E69" i="4"/>
  <c r="E65" s="1"/>
  <c r="E15" i="8"/>
  <c r="E8" i="4"/>
  <c r="E7"/>
  <c r="E7" i="8" l="1"/>
  <c r="I5" i="4"/>
  <c r="C10" i="3"/>
  <c r="B7" i="18" s="1"/>
  <c r="C6" i="3"/>
  <c r="C15"/>
  <c r="B9" i="18" s="1"/>
  <c r="B10" s="1"/>
  <c r="D7"/>
  <c r="E5" i="3"/>
  <c r="F5"/>
  <c r="E7" i="18"/>
  <c r="D5" i="3"/>
  <c r="C7" i="18"/>
  <c r="F5" i="4"/>
  <c r="E50"/>
  <c r="E61"/>
  <c r="E5" l="1"/>
  <c r="C5" i="3"/>
  <c r="B8" i="18"/>
  <c r="B5"/>
  <c r="B6" s="1"/>
  <c r="D8"/>
  <c r="D5"/>
  <c r="D6" s="1"/>
  <c r="C8"/>
  <c r="C5"/>
  <c r="C6" s="1"/>
  <c r="E8"/>
  <c r="E5"/>
  <c r="E6" s="1"/>
</calcChain>
</file>

<file path=xl/sharedStrings.xml><?xml version="1.0" encoding="utf-8"?>
<sst xmlns="http://schemas.openxmlformats.org/spreadsheetml/2006/main" count="528" uniqueCount="294">
  <si>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</si>
  <si>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</si>
  <si>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</si>
  <si>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</si>
  <si>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</si>
  <si>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</si>
  <si>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</si>
  <si>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</si>
  <si>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</si>
  <si>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</si>
  <si>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</si>
  <si>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</si>
  <si>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</si>
  <si>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</si>
  <si>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</si>
  <si>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</si>
  <si>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</si>
  <si>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</si>
  <si>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</si>
  <si>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</si>
  <si>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</si>
  <si>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</si>
  <si>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</si>
  <si>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</si>
  <si>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</si>
  <si>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1.1.1.2.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</si>
  <si>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</si>
  <si>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</si>
  <si>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</si>
  <si>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</si>
  <si>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</si>
  <si>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</si>
  <si>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Цели программы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</si>
  <si>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</si>
  <si>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</si>
  <si>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</si>
  <si>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</si>
  <si>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</si>
  <si>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</si>
  <si>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</si>
  <si>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</si>
  <si>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</si>
  <si>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3.</t>
  </si>
  <si>
    <t>Соисполнитель, ответственный за выполнение показателя</t>
  </si>
  <si>
    <t>1.2.1.</t>
  </si>
  <si>
    <t>1.2.1.1.</t>
  </si>
  <si>
    <t>1.2.1.2.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</si>
  <si>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</si>
  <si>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</si>
  <si>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</si>
  <si>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* - Фактические значения показателей указываются при внесении изменений в муниципальную  программу после получения фактических данных по итогам года.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</si>
  <si>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</si>
  <si>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</si>
  <si>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</si>
  <si>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</si>
  <si>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</si>
  <si>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1.1.1.3.</t>
  </si>
  <si>
    <t>3.1.</t>
  </si>
  <si>
    <t>3.1.1.</t>
  </si>
  <si>
    <t>3.1.1.1.</t>
  </si>
  <si>
    <t>3.1.1.2.</t>
  </si>
  <si>
    <t>3.2.</t>
  </si>
  <si>
    <t>3.2.1.</t>
  </si>
  <si>
    <t>3.2.1.1.</t>
  </si>
  <si>
    <t>нет</t>
  </si>
  <si>
    <t>3.1.1.3.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</si>
  <si>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</si>
  <si>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</si>
  <si>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</si>
  <si>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ед.</t>
  </si>
  <si>
    <t>I.</t>
  </si>
  <si>
    <t>1.1.2.</t>
  </si>
  <si>
    <t>1.3.</t>
  </si>
  <si>
    <t>1.3.1.</t>
  </si>
  <si>
    <t xml:space="preserve">"Развитие образования" </t>
  </si>
  <si>
    <t>1. Повышение доступности и качества образования</t>
  </si>
  <si>
    <t>1. Развитие системы образования в Терском районе</t>
  </si>
  <si>
    <t xml:space="preserve">2. Обеспечение качественного предоставления муниципальных услуг (работ) в сфере дошкольного, общего и дополнительного образования </t>
  </si>
  <si>
    <t>3. Обеспечение отдыха,  оздоровления и занятости детей</t>
  </si>
  <si>
    <t>3. ВЦП МО ТР «Организация отдыха, оздоровления и занятости детей и молодежи Терского района» на 2014-2016 годы</t>
  </si>
  <si>
    <t xml:space="preserve">1. ВЦП МО ТР «Развитие образования в Терском районе» на 2014-2016 годы
</t>
  </si>
  <si>
    <t xml:space="preserve"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
</t>
  </si>
  <si>
    <t>Повышение доступности и качества образования</t>
  </si>
  <si>
    <t>План реализации муниципальной программы "Развитие образования"</t>
  </si>
  <si>
    <t>Муниципальная программа "Развитие образования"</t>
  </si>
  <si>
    <t xml:space="preserve">Задача 1.1:  Обновление содержания и технологий обучения и воспитания на всех уровнях образования, введение ФГОС, реализация мероприятий по развитию системы выявления и поддержки талантливых детей    </t>
  </si>
  <si>
    <t>Мероприятие 1.1.1.1. Внедрение ФГОС второго поколения</t>
  </si>
  <si>
    <t>Мероприятие 1.1.1.2. Развитие  профильного обучения в  МБОУ СОШ № 4</t>
  </si>
  <si>
    <t xml:space="preserve">Мероприятие 1.1.1.3. Формирование муниципальной системы выявления и поддержки талантливых детей </t>
  </si>
  <si>
    <t>Мероприятие 1.1.1.4. Курсовая подготовка</t>
  </si>
  <si>
    <t>1.1.1.4.</t>
  </si>
  <si>
    <t xml:space="preserve">Задача 1.2:  Предоставление общедоступного и бесплатного дошкольного  образования муниципальными бюджетными дошкольными образовательными учреждениями                                                                                             </t>
  </si>
  <si>
    <t>1.2.1.3.</t>
  </si>
  <si>
    <t xml:space="preserve">Задача 2.1: Информационно-методическое обеспечение образовательных учреждений  </t>
  </si>
  <si>
    <t xml:space="preserve">Мероприятие 2.1.1.1. Информационно-  методическое обеспечение образовательных учреждений                                                                                              </t>
  </si>
  <si>
    <t xml:space="preserve">Мероприятие 2.1.1.2. Содержание имущества МБУ РМК              </t>
  </si>
  <si>
    <t>2.1.1.2.</t>
  </si>
  <si>
    <t xml:space="preserve">Задача 1.3:  Предоставление качественного общего, дополнительного образования муниципальными образовательными учреждениями                                                                                     </t>
  </si>
  <si>
    <t>1.3.1.1.</t>
  </si>
  <si>
    <t>1.3.1.2.</t>
  </si>
  <si>
    <t>1.3.1.3.</t>
  </si>
  <si>
    <t>1.3.1.4.</t>
  </si>
  <si>
    <t>1.3.1.5.</t>
  </si>
  <si>
    <t>1.4.</t>
  </si>
  <si>
    <t>1.4.1.</t>
  </si>
  <si>
    <t>1.4.1.1.</t>
  </si>
  <si>
    <t>1.4.1.2.</t>
  </si>
  <si>
    <t>1.4.1.3.</t>
  </si>
  <si>
    <t>1.4.1.4.</t>
  </si>
  <si>
    <t>1.4.1.5.</t>
  </si>
  <si>
    <t>1.4.1.6.</t>
  </si>
  <si>
    <t>Мероприятие 1.4.1.1. Оборудование для организации питания школьников</t>
  </si>
  <si>
    <t>Мероприятие 1.4.1.2. Расходы на ГСМ для поездок за материалами ЕГЭ, ГИА</t>
  </si>
  <si>
    <t xml:space="preserve">Мероприятие 1.4.1.4. Развитие школьной инфраструктуры (текущий ремонт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оборудования) </t>
  </si>
  <si>
    <t>Мероприятие 1.4.1.3. Расходы, связанные с приобретением оборудования, расходных материалов для проведения ЕГЭ и ГИА</t>
  </si>
  <si>
    <t>Мероприятие 1.4.1.5. Приобретение мягкого инвентаря</t>
  </si>
  <si>
    <t>Мероприятие 1.4.1.6. Расходы на подписку</t>
  </si>
  <si>
    <t>Основное мероприятие 1.4.1. Материально-техническое обеспечение образовательных учреждений</t>
  </si>
  <si>
    <t>Доля школьников начальных классов, обучающихся по общеобразовательным программам, реализующим ФГОС второго поколения, от общего количества учащихся начальных классов,  %</t>
  </si>
  <si>
    <t>Доля старшеклассников, обучающихся по программам профильного обучения, от общего количества старшеклассников, %</t>
  </si>
  <si>
    <t xml:space="preserve">МБОУ СОШ №4
</t>
  </si>
  <si>
    <t>Доля детей, включенных в муниципальную систему выявления талантливых детей, в общей численности детского населения школьного возраста, %</t>
  </si>
  <si>
    <t>Доля педагогических и руководящих работников, направленных на курсовую подготовку от общего числа педагогов, %</t>
  </si>
  <si>
    <t>Основное мероприятие 1.1.1. Модернизация образования Терского района</t>
  </si>
  <si>
    <t>Основное мероприятие 1.2.1. Качественное и доступное дошкольное образование</t>
  </si>
  <si>
    <t>Доля детей от 1 до 3 лет, получающих дошкольную образовательную услугу, %</t>
  </si>
  <si>
    <t>Доля детей от 3 до 7 лет, получающих дошкольную образовательную услугу, %</t>
  </si>
  <si>
    <t>Количество проведенных мероприятий, ед.</t>
  </si>
  <si>
    <t xml:space="preserve">МБОУ СОШ № 4
МБОУ ООШ с. Варзуга
</t>
  </si>
  <si>
    <t>МБОУ СОШ № 4</t>
  </si>
  <si>
    <t>Охват общедоступным и бесплатным начальным общим, основным общим, средним общим образованием по основным общеобразовательным программам детям - инвалидам в общеобразовательных учреждениях от общего числа несовершеннолетнего населения, %</t>
  </si>
  <si>
    <t>Выполнение учреждениями установленного Отделом образования муниципального задания, %</t>
  </si>
  <si>
    <t>Количество обучающихся детей, ед.</t>
  </si>
  <si>
    <t>Охват дополнительным образованием в учреждениях дополнительного образования детей от общего количества обучающихся в возрасте от 6 до 18 лет, %</t>
  </si>
  <si>
    <t>МБОУ ДОД ЦДТ</t>
  </si>
  <si>
    <t>До 75</t>
  </si>
  <si>
    <t>Количество проведенных сборов, ед.</t>
  </si>
  <si>
    <t>Доля образовательных учреждений, соответствующих современным требованиям к организации учебного процесса %</t>
  </si>
  <si>
    <t xml:space="preserve">Количество обслуживаемых
образовательных учреждений, ед.
</t>
  </si>
  <si>
    <t>Доля педагогических и руководящих работников, охваченных различными формами методических мероприятий, %</t>
  </si>
  <si>
    <t>МБУ РМК</t>
  </si>
  <si>
    <t>Количество учреждений, ед.</t>
  </si>
  <si>
    <t>Выполнение учреждением установленного Отделом образования муниципального задания, %</t>
  </si>
  <si>
    <t xml:space="preserve">Основное мероприятие 2.1.1. Информаицонно-методическое обеспечение образовательных учреждений </t>
  </si>
  <si>
    <t xml:space="preserve">Задача 3.1: Создание условий для организации отдыха, оздоровления и занятости обучающихся и воспитанников  системы образования Терского района, в том числе находящихся в трудной жизненной ситуации                                                                                               </t>
  </si>
  <si>
    <t>Мероприятие 3.1.1.1. Организация отдыха и оздоровления детей  в  лагерях   с дневным пребыванием детей</t>
  </si>
  <si>
    <t>Мероприятие 3.1.1.2. Организация сопровождения на оздоровление и отдых детей, в том числе находящихся в трудной жизненной ситуации</t>
  </si>
  <si>
    <t>Мероприятие 3.1.1.3. Организация выезда детей для отдыха  и оздоровления в организации отдыха и оздоровления</t>
  </si>
  <si>
    <t>3.1.1.4.</t>
  </si>
  <si>
    <t>Мероприятие 3.1.1.4. Организация детских профильных экспедиций</t>
  </si>
  <si>
    <t>Задача 3.2: : Создание условий для занятости детей и подростков, обучающихся в муниципальных общеобразовательных учреждениях</t>
  </si>
  <si>
    <t>Мероприятие 3.2.1.1. Организация и проведение мероприятий по  временному трудоустройству несовершеннолетних граждан, в том числе, состоящих на учете в КДНиЗП администрации Терского района, а также окончивших общеобразовательные учреждения в возрасте от 14 до 18 лет, на предприятиях и в организациях.</t>
  </si>
  <si>
    <t>Основное мероприятие 3.2.1. Мероприятия по временному трудоустройству несовершеннолетних граждан в возрасте о 14 до 18 лет</t>
  </si>
  <si>
    <t>Количество детей, направленных в  оздоровительные лагеря с дневным пребыванием детей, чел.</t>
  </si>
  <si>
    <t>Количество сопровождающих детей, чел.</t>
  </si>
  <si>
    <t>Количество детей, направленных для отдыха и оздоровления, чел.</t>
  </si>
  <si>
    <t>Количество  детских профильных экспедиций. ед.</t>
  </si>
  <si>
    <t>Количество временно трудоустроенных несовершеннолетних граждан в учреждения и организации района, чел.</t>
  </si>
  <si>
    <t>Количество временно трудоустроенных несовершеннолетних граждан в учреждения и организации района</t>
  </si>
  <si>
    <t>Общее количество оздоровленных детей</t>
  </si>
  <si>
    <t>Основное мероприятие 3.1.1. Организация отдыха и оздоровления детей</t>
  </si>
  <si>
    <t>Основное мероприятие 1.3.1. Качественное доступное общее  и дополнительное образование</t>
  </si>
  <si>
    <t>Доля образовательных учреждений, соответствующих современным требованиям к организации учебного процесса</t>
  </si>
  <si>
    <t xml:space="preserve">ВЦП МО ТР «Развитие образования в Терском районе» на 2014-2016 годы
</t>
  </si>
  <si>
    <t>Задача 1.4. Создание современной образовательной инфраструктуры в Терском районе</t>
  </si>
  <si>
    <t xml:space="preserve">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</t>
  </si>
  <si>
    <t>ВЦП МО ТР «Организация отдыха, оздоровления и занятости детей и молодежи Терского района» на 2014-2016 годы</t>
  </si>
  <si>
    <t>Муниципальная программа ""Развитие образования""</t>
  </si>
  <si>
    <t>ВЦП МО ТР «Развитие образования в Терском районе» на 2014-2016 годы</t>
  </si>
  <si>
    <t>Сведения об объемах финансирования муниципальной программы  "Развитие образования"</t>
  </si>
  <si>
    <t>1. ВЦП МО ТР «Развитие образования в Терском районе» на 2014-2016 годы</t>
  </si>
  <si>
    <t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</t>
  </si>
  <si>
    <t xml:space="preserve">Муниципальная программа "Развитие образования" </t>
  </si>
  <si>
    <t>Перечень основных мероприятий программы "Развитие образования"</t>
  </si>
  <si>
    <t xml:space="preserve">Муниципальная программа "Развитие образование" </t>
  </si>
  <si>
    <t>%</t>
  </si>
  <si>
    <t>1.1.3.</t>
  </si>
  <si>
    <t>1.1.4.</t>
  </si>
  <si>
    <t>Данные МБУ РМК</t>
  </si>
  <si>
    <t xml:space="preserve">данные  КДНиЗП , ГОУ ЦЗН </t>
  </si>
  <si>
    <t xml:space="preserve">КДНиЗП , ГОУ ЦЗН </t>
  </si>
  <si>
    <t>данные  Отдела образования</t>
  </si>
  <si>
    <t>Отдел образования</t>
  </si>
  <si>
    <t>Охват детей дошкольным образованием</t>
  </si>
  <si>
    <t>1.3.2.</t>
  </si>
  <si>
    <t>Доля педагогических и руководящих работников, охваченных различными формами методических мероприятий</t>
  </si>
  <si>
    <t>Администрация Терского района (Отдел образования)</t>
  </si>
  <si>
    <t xml:space="preserve">Администрация Терского района (Отдел образования)
</t>
  </si>
  <si>
    <t xml:space="preserve">Обновление содержания и технологий обучения </t>
  </si>
  <si>
    <t xml:space="preserve">Администрация Терского района (КДНиЗП),  ГОБУ ЦЗН 
</t>
  </si>
  <si>
    <t>Да /Нет</t>
  </si>
  <si>
    <t>Да</t>
  </si>
  <si>
    <t>2014-2016 годы</t>
  </si>
  <si>
    <t xml:space="preserve"> ВЦП МО ТР «Организация отдыха, оздоровления и занятости детей и молодежи Терского района» на 2014-2016 годы</t>
  </si>
  <si>
    <t xml:space="preserve">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 </t>
  </si>
  <si>
    <t xml:space="preserve">Мероприятие 1.2.1.1.  Предоставление общедоступного бесплатного дошкольного образования в группах общеразвивающей направленности для детей раннего возраста в муниципальных бюджетных учреждениях </t>
  </si>
  <si>
    <t xml:space="preserve">Мероприятие 1.2.1.2. Предоставление общедоступного бесплатного дошкольного образования в группах общеразвивающей направленности для детей дошкольного возраста  в муниципальных бюджетных учреждениях </t>
  </si>
  <si>
    <t xml:space="preserve">Детский сад № 1,3,5
</t>
  </si>
  <si>
    <t xml:space="preserve">Детский сад №1,3,5
</t>
  </si>
  <si>
    <t>Детский сад № 1,3,5</t>
  </si>
  <si>
    <t>1.2.1.4.</t>
  </si>
  <si>
    <t>Мероприятие 1.2.1.3. Организация обучения детей с ограниченными возможностями здоровья в детском саду №1, группа с ЗПР</t>
  </si>
  <si>
    <t>Мероприятие 1.2.1.4. Предоставление общедоступного  бесплатного дошкольного образования в группах компенсирующей  направленности для детей дошкольного возраста  в муниципальных бюджетных учреждениях</t>
  </si>
  <si>
    <t>Детский сад № 1</t>
  </si>
  <si>
    <t>Мероприятие 1.3.1.1. Предоставление общедоступного и бесплатного начального общего, основного общего и среднего общего образования по основным общеобразовательным программам в муниципальных бюджетных общеобразовательных учреждениях</t>
  </si>
  <si>
    <t xml:space="preserve">МБОУ СОШ № 4
МБОУ ООШ с. Варзуга, МБОУ ДОД ЦДТ
</t>
  </si>
  <si>
    <t xml:space="preserve">МБОУ СОШ№ 4,
МБОУ ООШ с. Варзуга
</t>
  </si>
  <si>
    <t xml:space="preserve">
МБОУ СОШ № 4, МБОУ ООШ с. Варзуга
</t>
  </si>
  <si>
    <t xml:space="preserve">
МБОУ СОШ № 4
МБОУ ООШ с. Варзуга
</t>
  </si>
  <si>
    <t>Мероприятие 1.3.1.2. Содержание имущества общеобразовательных учреждений</t>
  </si>
  <si>
    <t>Мероприятие 1.3.1.4. Содержание имущества учреждений по внешкольной работе с детьми</t>
  </si>
  <si>
    <t>Мероприятие 1.3.1.5. Проведение пятидневных учебных сборов с гражданами, проходящими подготовку по основам военной службы</t>
  </si>
  <si>
    <t>1.5.</t>
  </si>
  <si>
    <t>1.5.1.</t>
  </si>
  <si>
    <t>1.5.1.1</t>
  </si>
  <si>
    <t>1.5.1.2</t>
  </si>
  <si>
    <t>1.5.1.3</t>
  </si>
  <si>
    <t>1.5.1.4</t>
  </si>
  <si>
    <t>1.5.1.5</t>
  </si>
  <si>
    <t>1.5.1.6</t>
  </si>
  <si>
    <t>1.5.1.7</t>
  </si>
  <si>
    <t>Задача 1.5. Финансовое обеспечение образовательной деятельности</t>
  </si>
  <si>
    <t>Мероприятие 1.5.1.1. Реализация мер социальной поддержки отдельных категорий граждан, работающих в муниципальных учреждениях образования и культуры,  расположенных в сельских населенных  пунктах или поселках городского типа Мурманской области</t>
  </si>
  <si>
    <t>Мероприятие 1.5.1.2.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</si>
  <si>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Мероприятие 1.5.1.3. Реализация Закона Мурманской области "О региональных нормативах финансового обеспечения образовательной деятельности в Мурманской области"</t>
  </si>
  <si>
    <t>Мероприятие 1.5.1.4. Обеспечение бесплатным питанием отдельных категорий обучающихся</t>
  </si>
  <si>
    <t>Мероприятие 1.5.1.5. Реализация Закона Мурманской области "О мерах  социальной поддержки инвалидов" в части финансирования расходов по обеспечению воспитания и обучения детей-инвалидов на дому и в дошкольных  учреждениях"</t>
  </si>
  <si>
    <t>Мероприятие 1.5.1.6. Расходы, связанные с выплатой компенсации родительской платы за присмотр и уход за детьми, посещающими 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</si>
  <si>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1.5.1.8</t>
  </si>
  <si>
    <t>1.5.1.9</t>
  </si>
  <si>
    <t>1.5.1.10</t>
  </si>
  <si>
    <t>Мероприятие 1.5.1.7. Компенсация 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</si>
  <si>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Мероприятие 1.5.1.8. Реализация 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</si>
  <si>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Мероприятие 1.5.1.9. Реализация  Закона Мурманской области "О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учреждении  Мурманской области"</t>
  </si>
  <si>
    <t>Мероприятие 1.5.1.10. Меры социальной поддержки педагогическим работникам</t>
  </si>
  <si>
    <t>Количество граждан, получающих меры социальной поддержки, чел.</t>
  </si>
  <si>
    <t xml:space="preserve">Детский сад №1,3,5
МБОУ ДОД ЦДТ
</t>
  </si>
  <si>
    <t>Количество обучающихся, получающих бесплатное молоки, чел.</t>
  </si>
  <si>
    <t>Среднесписочная численность обучающихся без учета детей-инвалидов, чел.</t>
  </si>
  <si>
    <t>Детский сад №1, № 3,№ 5</t>
  </si>
  <si>
    <t>Количество обучающихся, получающих бесплатное питание, чел.</t>
  </si>
  <si>
    <t>Количество детей-инвалидов, которым оказаны меры социальной поддержки, чел.</t>
  </si>
  <si>
    <t xml:space="preserve">Плановая численность детей, на которых выплачивается компенсация,чел. </t>
  </si>
  <si>
    <t>Среднесписочная численность воспитанников без учета детей-инвалидов, чел.</t>
  </si>
  <si>
    <t xml:space="preserve">Детский сад №1,3,5
МБОУ ООШ с. Варзуга
</t>
  </si>
  <si>
    <t xml:space="preserve">МБОУ СОШ № 4
Детский сад №1,3,5, МБОУ ООШ с. Варзуга
</t>
  </si>
  <si>
    <t xml:space="preserve">Детский сад №1, 3,5
</t>
  </si>
  <si>
    <t>Количество обучающихся, пользующихся льготным проездом, чел.</t>
  </si>
  <si>
    <t>Количество педагогических работников, получающих меры социальной поддержки, чел.</t>
  </si>
  <si>
    <t>Образовательные организации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</si>
  <si>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100 %</t>
  </si>
  <si>
    <t xml:space="preserve">МБОУ СОШ № 4
МБОУ ООШ с. Варзуга, 
Детский сад №1,3,5
МБОУ ДОД ЦДТ
</t>
  </si>
  <si>
    <t>Основное мероприятие 1.5.1. Государственные гарантии реализации прав на получение общедоступного и бесплатного дошкольного, начального общего, основного общего, среднего общего образования</t>
  </si>
  <si>
    <t>Задача  1.5.  Финансовое обеспечение образовательной деятельности</t>
  </si>
  <si>
    <t>данные  детских садов № 1, 3,5</t>
  </si>
  <si>
    <t>1.1.5.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</si>
  <si>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</t>
  </si>
  <si>
    <t xml:space="preserve">данные МБОУ СОШ № 4
МБОУ ООШ с. Варзуга, 
Детский сад №1,3,5
МБОУ ДОД ЦДТ
</t>
  </si>
  <si>
    <t xml:space="preserve"> Детский сад №1, Детский сад №3; Детский сад №5 ; КДНиЗП; МАУ КХЭО
МБОУ ДОД ЦДТ; МБОУ СОШ № 4;  МБУ РМК; OОШ с.Варзуга;
</t>
  </si>
  <si>
    <t xml:space="preserve">
Детский сад №3
</t>
  </si>
  <si>
    <t xml:space="preserve">
Детский сад №5</t>
  </si>
  <si>
    <t>Выполненные работы по модернизации теплового пункта, да/нет</t>
  </si>
  <si>
    <t>да</t>
  </si>
  <si>
    <t>Выполненные работы по реконструкции системы электроснабжения, да/нет</t>
  </si>
  <si>
    <t>1.4.1.7.</t>
  </si>
  <si>
    <t>1.4.1.8.</t>
  </si>
  <si>
    <t>Мероприятие 1.4.1.7.Модернизация теплового пункта в детском саду №3</t>
  </si>
  <si>
    <t>Мероприятие 1.4.1.8. Реконструкция системы электроснабжения в детском саду №5</t>
  </si>
  <si>
    <t xml:space="preserve">Администрация Терского района
МКУ ЦБУиО
</t>
  </si>
  <si>
    <t>1.1.6.</t>
  </si>
  <si>
    <t>1.1.7.</t>
  </si>
  <si>
    <t>Нет</t>
  </si>
  <si>
    <t>данные  детского сада № 3</t>
  </si>
  <si>
    <t>Детский сад № 3</t>
  </si>
  <si>
    <t>данные  детских садов №  5</t>
  </si>
  <si>
    <t>Детский сад № 5</t>
  </si>
  <si>
    <t>Мероприятие 1.3.1.3. Предоставление дополнительного образования детям в МБОУ ДОД ЦДТ</t>
  </si>
  <si>
    <t>МБОУ СОШ №4,  ООШ с. Варзуга</t>
  </si>
  <si>
    <t xml:space="preserve">МБОУ СОШ №4,  МБОУ ДОД ЦДТ, </t>
  </si>
  <si>
    <t>МБОУ СОШ №4</t>
  </si>
  <si>
    <t xml:space="preserve">МБОУ СОШ №4, ООШ с. Варзуга, МБОУ ДОД ЦДТ, </t>
  </si>
  <si>
    <t>МБОУ СОШ №4, ООШ с. Варзуга, МБОУ ДОД ЦДТ</t>
  </si>
  <si>
    <t>Данные МБОУ СОШ №4,  ООШ с. Варзуга, МБОУ ДОД ЦДТ</t>
  </si>
  <si>
    <t xml:space="preserve"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 </t>
  </si>
  <si>
    <t xml:space="preserve">данные МБОУ СОШ № 4
МБОУ ООШ с. Варзуга, МБОУ ДОД ЦДТ
</t>
  </si>
  <si>
    <t xml:space="preserve">
МБОУ СОШ № 4
, МБОУ ООШ с. Варзуга
</t>
  </si>
  <si>
    <t xml:space="preserve">данные МБОУ СОШ № 4, 
МБОУ ООШ с. Варзуга
</t>
  </si>
  <si>
    <t xml:space="preserve">МБОУ СОШ № 4
МБОУ ООШ с. Варзуга, 
Детский сад №1,3,5
МБОУ ДОД ЦДТ
</t>
  </si>
  <si>
    <t>Всего по муниципальной программе: 410041,5 тыс. рублей, в том числе:
ОБ: 249104,3 тыс. рублей, из них:
  2014 год: 93686,1 тыс. рублей,
  2015 год: 75275,1 тыс. рублей,
  2016 год: 75275,0 тыс. рублей.
ФБ: 0 тыс. рублей,  из них:
  2014 год: 0 тыс. рублей,
  2015 год: 0 тыс. рублей,
  2016 год: 0 тыс. рублей.
МБ: 165905,6 тыс. рублей, из них:
  2014 год:  56500,4 тыс. рублей,
  2015 год: 54664,2 тыс. рублей,
  2016 год:  54741,1 тыс. рублей.
ВБС: 0 тыс. рублей, из них:
  2014 год: 0 тыс. рублей,
  2015 год: 0 тыс. рублей,
  2016 год: 0 тыс. рублей.</t>
  </si>
  <si>
    <t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</t>
  </si>
  <si>
    <t>МБОУ СОШ №4,  ООШ с. Варзуга, МБОУ ДОД ЦДТ</t>
  </si>
  <si>
    <t>1.2.1.5.</t>
  </si>
  <si>
    <t>Мероприятие 1.2.1.5. Основные муниципальные мероприятия с детьми дошкольного возраста</t>
  </si>
  <si>
    <r>
      <t xml:space="preserve">Утвержден постановлением  администрации Терского района от 15.10.2013 №449 </t>
    </r>
    <r>
      <rPr>
        <i/>
        <sz val="8"/>
        <rFont val="Times New Roman"/>
        <family val="1"/>
        <charset val="204"/>
      </rPr>
      <t xml:space="preserve">(в редакции пост. от 21.07.2014 № 382)  </t>
    </r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</si>
</sst>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9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Fill="1" applyAlignment="1">
      <alignment wrapText="1"/>
    </xf>
    <xf numFmtId="0" fontId="14" fillId="0" borderId="0" xfId="0" applyNumberFormat="1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2" fontId="14" fillId="0" borderId="0" xfId="0" applyNumberFormat="1" applyFont="1" applyAlignment="1">
      <alignment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0" xfId="0" applyNumberFormat="1" applyFont="1" applyFill="1" applyAlignment="1">
      <alignment wrapText="1"/>
    </xf>
    <xf numFmtId="2" fontId="12" fillId="0" borderId="0" xfId="0" applyNumberFormat="1" applyFont="1"/>
    <xf numFmtId="2" fontId="15" fillId="0" borderId="1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 wrapText="1"/>
    </xf>
    <xf numFmtId="164" fontId="19" fillId="0" borderId="1" xfId="0" applyNumberFormat="1" applyFont="1" applyBorder="1" applyAlignment="1">
      <alignment vertical="center" wrapText="1"/>
    </xf>
    <xf numFmtId="164" fontId="19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center" wrapText="1"/>
    </xf>
    <xf numFmtId="0" fontId="18" fillId="0" borderId="9" xfId="0" applyFont="1" applyFill="1" applyBorder="1" applyAlignment="1">
      <alignment horizontal="center" wrapText="1"/>
    </xf>
    <xf numFmtId="0" fontId="18" fillId="0" borderId="14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5" xfId="0" applyFont="1" applyFill="1" applyBorder="1" applyAlignment="1">
      <alignment horizont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 wrapText="1"/>
    </xf>
    <xf numFmtId="0" fontId="14" fillId="0" borderId="3" xfId="0" applyNumberFormat="1" applyFont="1" applyFill="1" applyBorder="1" applyAlignment="1">
      <alignment vertical="center" wrapText="1"/>
    </xf>
    <xf numFmtId="0" fontId="14" fillId="0" borderId="4" xfId="0" applyNumberFormat="1" applyFont="1" applyFill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5" fillId="0" borderId="0" xfId="0" applyNumberFormat="1" applyFont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14" fillId="0" borderId="7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8"/>
  <sheetViews>
    <sheetView view="pageBreakPreview" topLeftCell="A7" zoomScaleNormal="100" zoomScaleSheetLayoutView="100" workbookViewId="0">
      <selection sqref="A1:B27"/>
    </sheetView>
  </sheetViews>
  <sheetFormatPr defaultRowHeight="15"/>
  <cols>
    <col min="1" max="1" width="39.28515625" style="15" customWidth="1"/>
    <col min="2" max="2" width="68.5703125" style="15" customWidth="1"/>
    <col min="3" max="16384" width="9.140625" style="15"/>
  </cols>
  <sheetData>
    <row r="1" spans="1:2" ht="18.75">
      <c r="A1" s="79" t="s">
        <v>31</v>
      </c>
      <c r="B1" s="79"/>
    </row>
    <row r="2" spans="1:2" ht="18.75">
      <c r="A2" s="79" t="s">
        <v>47</v>
      </c>
      <c r="B2" s="79"/>
    </row>
    <row r="3" spans="1:2" ht="18.75">
      <c r="A3" s="79" t="s">
        <v>74</v>
      </c>
      <c r="B3" s="79"/>
    </row>
    <row r="4" spans="1:2" ht="17.25" customHeight="1">
      <c r="A4" s="16"/>
    </row>
    <row r="5" spans="1:2" ht="31.5" customHeight="1">
      <c r="A5" s="17" t="s">
        <v>32</v>
      </c>
      <c r="B5" s="17" t="s">
        <v>75</v>
      </c>
    </row>
    <row r="6" spans="1:2" ht="31.5" customHeight="1">
      <c r="A6" s="76" t="s">
        <v>33</v>
      </c>
      <c r="B6" s="17" t="s">
        <v>76</v>
      </c>
    </row>
    <row r="7" spans="1:2" ht="57.75" customHeight="1">
      <c r="A7" s="77"/>
      <c r="B7" s="17" t="s">
        <v>77</v>
      </c>
    </row>
    <row r="8" spans="1:2" ht="46.5" customHeight="1">
      <c r="A8" s="78"/>
      <c r="B8" s="17" t="s">
        <v>78</v>
      </c>
    </row>
    <row r="9" spans="1:2" ht="21" customHeight="1">
      <c r="A9" s="80" t="s">
        <v>34</v>
      </c>
      <c r="B9" s="36" t="str">
        <f>'Пр3. Пок. МП'!B10</f>
        <v xml:space="preserve">Обновление содержания и технологий обучения </v>
      </c>
    </row>
    <row r="10" spans="1:2" ht="18" customHeight="1">
      <c r="A10" s="81"/>
      <c r="B10" s="36" t="str">
        <f>'Пр3. Пок. МП'!B11</f>
        <v>Охват детей дошкольным образованием</v>
      </c>
    </row>
    <row r="11" spans="1:2" ht="57" customHeight="1">
      <c r="A11" s="81"/>
      <c r="B11" s="36" t="str">
        <f>'Пр3. Пок. МП'!B12</f>
        <v xml:space="preserve"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 </v>
      </c>
    </row>
    <row r="12" spans="1:2" ht="36.75" customHeight="1">
      <c r="A12" s="81"/>
      <c r="B12" s="36" t="str">
        <f>'Пр3. Пок. МП'!B13</f>
        <v>Доля образовательных учреждений, соответствующих современным требованиям к организации учебного процесса</v>
      </c>
    </row>
    <row r="13" spans="1:2" ht="34.5" customHeight="1">
      <c r="A13" s="81"/>
      <c r="B13" s="43" t="str">
        <f>'Пр3. Пок. МП'!B18</f>
        <v>Доля педагогических и руководящих работников, охваченных различными формами методических мероприятий</v>
      </c>
    </row>
    <row r="14" spans="1:2" ht="50.25" customHeight="1">
      <c r="A14" s="81"/>
      <c r="B14" s="43" t="str">
        <f>'Пр3. Пок. МП'!B14</f>
        <v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</v>
      </c>
    </row>
    <row r="15" spans="1:2" ht="24" customHeight="1">
      <c r="A15" s="81"/>
      <c r="B15" s="43" t="str">
        <f>'Пр3. Пок. МП'!B20</f>
        <v>Общее количество оздоровленных детей</v>
      </c>
    </row>
    <row r="16" spans="1:2" ht="33" customHeight="1">
      <c r="A16" s="81"/>
      <c r="B16" s="43" t="str">
        <f>'Пр3. Пок. МП'!B21</f>
        <v>Количество временно трудоустроенных несовершеннолетних граждан в учреждения и организации района</v>
      </c>
    </row>
    <row r="17" spans="1:2" ht="33" customHeight="1">
      <c r="A17" s="81"/>
      <c r="B17" s="43" t="str">
        <f>'Пр3. Пок. МП'!B15</f>
        <v>Выполненные работы по модернизации теплового пункта, да/нет</v>
      </c>
    </row>
    <row r="18" spans="1:2" ht="33" customHeight="1">
      <c r="A18" s="82"/>
      <c r="B18" s="43" t="str">
        <f>'Пр3. Пок. МП'!B16</f>
        <v>Выполненные работы по реконструкции системы электроснабжения, да/нет</v>
      </c>
    </row>
    <row r="19" spans="1:2" ht="45" customHeight="1">
      <c r="A19" s="18" t="s">
        <v>35</v>
      </c>
      <c r="B19" s="36" t="s">
        <v>64</v>
      </c>
    </row>
    <row r="20" spans="1:2" ht="56.25" customHeight="1">
      <c r="A20" s="76" t="s">
        <v>67</v>
      </c>
      <c r="B20" s="17" t="s">
        <v>80</v>
      </c>
    </row>
    <row r="21" spans="1:2" ht="48" customHeight="1">
      <c r="A21" s="77"/>
      <c r="B21" s="17" t="s">
        <v>81</v>
      </c>
    </row>
    <row r="22" spans="1:2" ht="45" customHeight="1">
      <c r="A22" s="78"/>
      <c r="B22" s="17" t="s">
        <v>79</v>
      </c>
    </row>
    <row r="23" spans="1:2" ht="35.25" customHeight="1">
      <c r="A23" s="19" t="s">
        <v>36</v>
      </c>
      <c r="B23" s="17" t="s">
        <v>192</v>
      </c>
    </row>
    <row r="24" spans="1:2" ht="318" customHeight="1">
      <c r="A24" s="19" t="s">
        <v>37</v>
      </c>
      <c r="B24" s="36" t="s">
        <v>288</v>
      </c>
    </row>
    <row r="25" spans="1:2" ht="35.25" customHeight="1">
      <c r="A25" s="19" t="s">
        <v>38</v>
      </c>
      <c r="B25" s="17" t="s">
        <v>82</v>
      </c>
    </row>
    <row r="26" spans="1:2" ht="62.25" customHeight="1">
      <c r="A26" s="19" t="s">
        <v>38</v>
      </c>
      <c r="B26" s="37" t="s">
        <v>186</v>
      </c>
    </row>
    <row r="27" spans="1:2" ht="63" customHeight="1">
      <c r="A27" s="19" t="s">
        <v>39</v>
      </c>
      <c r="B27" s="17" t="s">
        <v>258</v>
      </c>
    </row>
    <row r="28" spans="1:2">
      <c r="A28" s="20"/>
    </row>
  </sheetData>
  <mergeCells count="6">
    <mergeCell ref="A20:A22"/>
    <mergeCell ref="A1:B1"/>
    <mergeCell ref="A2:B2"/>
    <mergeCell ref="A3:B3"/>
    <mergeCell ref="A6:A8"/>
    <mergeCell ref="A9:A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view="pageBreakPreview" topLeftCell="A16" zoomScaleNormal="100" zoomScaleSheetLayoutView="100" workbookViewId="0">
      <selection sqref="A1:N23"/>
    </sheetView>
  </sheetViews>
  <sheetFormatPr defaultRowHeight="12.75"/>
  <cols>
    <col min="1" max="1" width="6.42578125" style="13" customWidth="1"/>
    <col min="2" max="2" width="37.5703125" style="11" customWidth="1"/>
    <col min="3" max="3" width="9.140625" style="11"/>
    <col min="4" max="5" width="6.140625" style="13" customWidth="1"/>
    <col min="6" max="6" width="6" style="13" customWidth="1"/>
    <col min="7" max="12" width="5.7109375" style="13" customWidth="1"/>
    <col min="13" max="13" width="22.28515625" style="11" customWidth="1"/>
    <col min="14" max="14" width="23.7109375" style="11" customWidth="1"/>
    <col min="15" max="16384" width="9.140625" style="11"/>
  </cols>
  <sheetData>
    <row r="1" spans="1:14">
      <c r="A1" s="9"/>
      <c r="B1" s="10"/>
      <c r="C1" s="10"/>
      <c r="D1" s="9"/>
      <c r="E1" s="9"/>
      <c r="F1" s="9"/>
      <c r="G1" s="9"/>
      <c r="H1" s="9"/>
      <c r="I1" s="9"/>
      <c r="J1" s="9"/>
      <c r="K1" s="9"/>
      <c r="L1" s="9"/>
      <c r="M1" s="10"/>
      <c r="N1" s="10"/>
    </row>
    <row r="2" spans="1:14" ht="14.25">
      <c r="A2" s="89" t="s">
        <v>48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"/>
    </row>
    <row r="4" spans="1:14" ht="33.75" customHeight="1">
      <c r="A4" s="92" t="s">
        <v>17</v>
      </c>
      <c r="B4" s="92" t="s">
        <v>49</v>
      </c>
      <c r="C4" s="92" t="s">
        <v>18</v>
      </c>
      <c r="D4" s="92" t="s">
        <v>40</v>
      </c>
      <c r="E4" s="92"/>
      <c r="F4" s="92"/>
      <c r="G4" s="92"/>
      <c r="H4" s="92"/>
      <c r="I4" s="92"/>
      <c r="J4" s="92"/>
      <c r="K4" s="92"/>
      <c r="L4" s="92"/>
      <c r="M4" s="93" t="s">
        <v>21</v>
      </c>
      <c r="N4" s="93" t="s">
        <v>43</v>
      </c>
    </row>
    <row r="5" spans="1:14">
      <c r="A5" s="92"/>
      <c r="B5" s="92"/>
      <c r="C5" s="92"/>
      <c r="D5" s="40">
        <v>2012</v>
      </c>
      <c r="E5" s="87">
        <v>2013</v>
      </c>
      <c r="F5" s="88"/>
      <c r="G5" s="94">
        <v>2014</v>
      </c>
      <c r="H5" s="94"/>
      <c r="I5" s="94">
        <v>2015</v>
      </c>
      <c r="J5" s="94"/>
      <c r="K5" s="94">
        <v>2016</v>
      </c>
      <c r="L5" s="94"/>
      <c r="M5" s="95"/>
      <c r="N5" s="95"/>
    </row>
    <row r="6" spans="1:14">
      <c r="A6" s="92"/>
      <c r="B6" s="93"/>
      <c r="C6" s="93"/>
      <c r="D6" s="41" t="s">
        <v>19</v>
      </c>
      <c r="E6" s="41" t="s">
        <v>20</v>
      </c>
      <c r="F6" s="41" t="s">
        <v>19</v>
      </c>
      <c r="G6" s="41" t="s">
        <v>20</v>
      </c>
      <c r="H6" s="41" t="s">
        <v>19</v>
      </c>
      <c r="I6" s="41" t="s">
        <v>20</v>
      </c>
      <c r="J6" s="41" t="s">
        <v>19</v>
      </c>
      <c r="K6" s="41" t="s">
        <v>20</v>
      </c>
      <c r="L6" s="41" t="s">
        <v>19</v>
      </c>
      <c r="M6" s="95"/>
      <c r="N6" s="95"/>
    </row>
    <row r="7" spans="1:14" ht="16.5" customHeight="1">
      <c r="A7" s="7"/>
      <c r="B7" s="96" t="s">
        <v>174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 ht="17.25" customHeight="1">
      <c r="A8" s="7" t="s">
        <v>70</v>
      </c>
      <c r="B8" s="96" t="s">
        <v>68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4" ht="21" customHeight="1">
      <c r="A9" s="7" t="s">
        <v>8</v>
      </c>
      <c r="B9" s="83" t="s">
        <v>168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54.75" customHeight="1">
      <c r="A10" s="7" t="s">
        <v>22</v>
      </c>
      <c r="B10" s="3" t="s">
        <v>188</v>
      </c>
      <c r="C10" s="3" t="s">
        <v>190</v>
      </c>
      <c r="D10" s="8" t="s">
        <v>191</v>
      </c>
      <c r="E10" s="8" t="s">
        <v>191</v>
      </c>
      <c r="F10" s="8"/>
      <c r="G10" s="8" t="s">
        <v>191</v>
      </c>
      <c r="H10" s="8"/>
      <c r="I10" s="8" t="s">
        <v>191</v>
      </c>
      <c r="J10" s="8"/>
      <c r="K10" s="8" t="s">
        <v>191</v>
      </c>
      <c r="L10" s="8"/>
      <c r="M10" s="3" t="s">
        <v>282</v>
      </c>
      <c r="N10" s="3" t="s">
        <v>280</v>
      </c>
    </row>
    <row r="11" spans="1:14" ht="36" customHeight="1">
      <c r="A11" s="7" t="s">
        <v>71</v>
      </c>
      <c r="B11" s="3" t="s">
        <v>183</v>
      </c>
      <c r="C11" s="3" t="s">
        <v>175</v>
      </c>
      <c r="D11" s="8">
        <v>100</v>
      </c>
      <c r="E11" s="8">
        <v>100</v>
      </c>
      <c r="F11" s="8"/>
      <c r="G11" s="8">
        <v>100</v>
      </c>
      <c r="H11" s="8"/>
      <c r="I11" s="8">
        <v>100</v>
      </c>
      <c r="J11" s="8"/>
      <c r="K11" s="8">
        <v>100</v>
      </c>
      <c r="L11" s="8"/>
      <c r="M11" s="3" t="s">
        <v>254</v>
      </c>
      <c r="N11" s="3" t="s">
        <v>199</v>
      </c>
    </row>
    <row r="12" spans="1:14" ht="83.25" customHeight="1">
      <c r="A12" s="33" t="s">
        <v>176</v>
      </c>
      <c r="B12" s="42" t="s">
        <v>283</v>
      </c>
      <c r="C12" s="4" t="s">
        <v>175</v>
      </c>
      <c r="D12" s="33">
        <v>100</v>
      </c>
      <c r="E12" s="33">
        <v>100</v>
      </c>
      <c r="F12" s="33"/>
      <c r="G12" s="33">
        <v>100</v>
      </c>
      <c r="H12" s="33"/>
      <c r="I12" s="33">
        <v>100</v>
      </c>
      <c r="J12" s="33"/>
      <c r="K12" s="33">
        <v>100</v>
      </c>
      <c r="L12" s="33"/>
      <c r="M12" s="4" t="s">
        <v>284</v>
      </c>
      <c r="N12" s="4" t="s">
        <v>205</v>
      </c>
    </row>
    <row r="13" spans="1:14" ht="42" customHeight="1">
      <c r="A13" s="33" t="s">
        <v>177</v>
      </c>
      <c r="B13" s="4" t="s">
        <v>162</v>
      </c>
      <c r="C13" s="4" t="s">
        <v>175</v>
      </c>
      <c r="D13" s="33">
        <v>100</v>
      </c>
      <c r="E13" s="33">
        <v>100</v>
      </c>
      <c r="F13" s="33"/>
      <c r="G13" s="33">
        <v>100</v>
      </c>
      <c r="H13" s="33"/>
      <c r="I13" s="33">
        <v>100</v>
      </c>
      <c r="J13" s="33"/>
      <c r="K13" s="33">
        <v>100</v>
      </c>
      <c r="L13" s="33"/>
      <c r="M13" s="4" t="s">
        <v>286</v>
      </c>
      <c r="N13" s="4" t="s">
        <v>285</v>
      </c>
    </row>
    <row r="14" spans="1:14" ht="70.5" customHeight="1">
      <c r="A14" s="33" t="s">
        <v>255</v>
      </c>
      <c r="B14" s="61" t="s">
        <v>256</v>
      </c>
      <c r="C14" s="4" t="s">
        <v>175</v>
      </c>
      <c r="D14" s="33">
        <v>100</v>
      </c>
      <c r="E14" s="33">
        <v>100</v>
      </c>
      <c r="F14" s="33"/>
      <c r="G14" s="33">
        <v>100</v>
      </c>
      <c r="H14" s="33"/>
      <c r="I14" s="33">
        <v>100</v>
      </c>
      <c r="J14" s="33"/>
      <c r="K14" s="33">
        <v>100</v>
      </c>
      <c r="L14" s="33"/>
      <c r="M14" s="62" t="s">
        <v>257</v>
      </c>
      <c r="N14" s="63" t="s">
        <v>287</v>
      </c>
    </row>
    <row r="15" spans="1:14" ht="26.25" customHeight="1">
      <c r="A15" s="33" t="s">
        <v>269</v>
      </c>
      <c r="B15" s="4" t="s">
        <v>261</v>
      </c>
      <c r="C15" s="4" t="s">
        <v>190</v>
      </c>
      <c r="D15" s="33" t="s">
        <v>271</v>
      </c>
      <c r="E15" s="33" t="s">
        <v>271</v>
      </c>
      <c r="F15" s="33"/>
      <c r="G15" s="33" t="s">
        <v>191</v>
      </c>
      <c r="H15" s="33"/>
      <c r="I15" s="33"/>
      <c r="J15" s="33"/>
      <c r="K15" s="33"/>
      <c r="L15" s="33"/>
      <c r="M15" s="3" t="s">
        <v>272</v>
      </c>
      <c r="N15" s="3" t="s">
        <v>273</v>
      </c>
    </row>
    <row r="16" spans="1:14" ht="28.5" customHeight="1">
      <c r="A16" s="33" t="s">
        <v>270</v>
      </c>
      <c r="B16" s="4" t="s">
        <v>263</v>
      </c>
      <c r="C16" s="4" t="s">
        <v>190</v>
      </c>
      <c r="D16" s="33" t="s">
        <v>271</v>
      </c>
      <c r="E16" s="33" t="s">
        <v>271</v>
      </c>
      <c r="F16" s="33"/>
      <c r="G16" s="33" t="s">
        <v>191</v>
      </c>
      <c r="H16" s="33"/>
      <c r="I16" s="33"/>
      <c r="J16" s="33"/>
      <c r="K16" s="33"/>
      <c r="L16" s="33"/>
      <c r="M16" s="3" t="s">
        <v>274</v>
      </c>
      <c r="N16" s="3" t="s">
        <v>275</v>
      </c>
    </row>
    <row r="17" spans="1:14" ht="33.75" customHeight="1">
      <c r="A17" s="7" t="s">
        <v>9</v>
      </c>
      <c r="B17" s="84" t="s">
        <v>194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</row>
    <row r="18" spans="1:14" ht="42" customHeight="1">
      <c r="A18" s="7" t="s">
        <v>44</v>
      </c>
      <c r="B18" s="3" t="s">
        <v>185</v>
      </c>
      <c r="C18" s="4" t="s">
        <v>175</v>
      </c>
      <c r="D18" s="7">
        <v>95</v>
      </c>
      <c r="E18" s="7">
        <v>95</v>
      </c>
      <c r="F18" s="7"/>
      <c r="G18" s="7">
        <v>95</v>
      </c>
      <c r="H18" s="7"/>
      <c r="I18" s="7">
        <v>95</v>
      </c>
      <c r="J18" s="7"/>
      <c r="K18" s="7">
        <v>95</v>
      </c>
      <c r="L18" s="7"/>
      <c r="M18" s="4" t="s">
        <v>178</v>
      </c>
      <c r="N18" s="4" t="s">
        <v>140</v>
      </c>
    </row>
    <row r="19" spans="1:14" ht="14.25" customHeight="1">
      <c r="A19" s="7" t="s">
        <v>72</v>
      </c>
      <c r="B19" s="84" t="s">
        <v>193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6"/>
    </row>
    <row r="20" spans="1:14" ht="43.5" customHeight="1">
      <c r="A20" s="7" t="s">
        <v>73</v>
      </c>
      <c r="B20" s="4" t="s">
        <v>159</v>
      </c>
      <c r="C20" s="4" t="s">
        <v>69</v>
      </c>
      <c r="D20" s="7">
        <v>282</v>
      </c>
      <c r="E20" s="7">
        <v>285</v>
      </c>
      <c r="F20" s="7"/>
      <c r="G20" s="7">
        <v>288</v>
      </c>
      <c r="H20" s="7"/>
      <c r="I20" s="7">
        <v>288</v>
      </c>
      <c r="J20" s="7"/>
      <c r="K20" s="7">
        <v>291</v>
      </c>
      <c r="L20" s="7"/>
      <c r="M20" s="4" t="s">
        <v>181</v>
      </c>
      <c r="N20" s="4" t="s">
        <v>182</v>
      </c>
    </row>
    <row r="21" spans="1:14" ht="44.25" customHeight="1">
      <c r="A21" s="33" t="s">
        <v>184</v>
      </c>
      <c r="B21" s="4" t="s">
        <v>158</v>
      </c>
      <c r="C21" s="4" t="s">
        <v>69</v>
      </c>
      <c r="D21" s="7">
        <v>74</v>
      </c>
      <c r="E21" s="7">
        <v>87</v>
      </c>
      <c r="F21" s="7"/>
      <c r="G21" s="7">
        <v>75</v>
      </c>
      <c r="H21" s="7"/>
      <c r="I21" s="7">
        <v>75</v>
      </c>
      <c r="J21" s="7"/>
      <c r="K21" s="7">
        <v>75</v>
      </c>
      <c r="L21" s="7"/>
      <c r="M21" s="4" t="s">
        <v>179</v>
      </c>
      <c r="N21" s="4" t="s">
        <v>180</v>
      </c>
    </row>
    <row r="23" spans="1:14" ht="28.5" customHeight="1">
      <c r="A23" s="90" t="s">
        <v>50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12"/>
    </row>
    <row r="24" spans="1:14">
      <c r="F24" s="14"/>
    </row>
    <row r="25" spans="1:14">
      <c r="F25" s="14"/>
    </row>
    <row r="26" spans="1:14">
      <c r="F26" s="14"/>
    </row>
    <row r="27" spans="1:14">
      <c r="F27" s="14"/>
    </row>
    <row r="28" spans="1:14">
      <c r="F28" s="14"/>
    </row>
    <row r="29" spans="1:14">
      <c r="F29" s="14"/>
    </row>
  </sheetData>
  <mergeCells count="17">
    <mergeCell ref="A23:M23"/>
    <mergeCell ref="A4:A6"/>
    <mergeCell ref="B4:B6"/>
    <mergeCell ref="C4:C6"/>
    <mergeCell ref="D4:L4"/>
    <mergeCell ref="G5:H5"/>
    <mergeCell ref="I5:J5"/>
    <mergeCell ref="M4:M6"/>
    <mergeCell ref="K5:L5"/>
    <mergeCell ref="B8:N8"/>
    <mergeCell ref="N4:N6"/>
    <mergeCell ref="B7:N7"/>
    <mergeCell ref="B9:N9"/>
    <mergeCell ref="B17:N17"/>
    <mergeCell ref="B19:N19"/>
    <mergeCell ref="E5:F5"/>
    <mergeCell ref="A2:M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Normal="100" zoomScaleSheetLayoutView="100" workbookViewId="0">
      <selection sqref="A1:E12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>
      <c r="A1" s="97" t="s">
        <v>51</v>
      </c>
      <c r="B1" s="97"/>
      <c r="C1" s="97"/>
      <c r="D1" s="97"/>
      <c r="E1" s="97"/>
    </row>
    <row r="3" spans="1:5" ht="16.5" customHeight="1">
      <c r="A3" s="98" t="s">
        <v>52</v>
      </c>
      <c r="B3" s="100" t="s">
        <v>41</v>
      </c>
      <c r="C3" s="100"/>
      <c r="D3" s="100"/>
      <c r="E3" s="100"/>
    </row>
    <row r="4" spans="1:5" ht="16.5" customHeight="1">
      <c r="A4" s="99"/>
      <c r="B4" s="67" t="s">
        <v>7</v>
      </c>
      <c r="C4" s="68">
        <v>2014</v>
      </c>
      <c r="D4" s="68">
        <v>2015</v>
      </c>
      <c r="E4" s="68">
        <v>2016</v>
      </c>
    </row>
    <row r="5" spans="1:5" ht="25.5" customHeight="1">
      <c r="A5" s="2" t="s">
        <v>172</v>
      </c>
      <c r="B5" s="74">
        <f>B7+B9+B11</f>
        <v>410141.91199999995</v>
      </c>
      <c r="C5" s="74">
        <f>C7+C9+C11</f>
        <v>150186.50399999999</v>
      </c>
      <c r="D5" s="74">
        <f>D7+D9+D11</f>
        <v>129939.25399999999</v>
      </c>
      <c r="E5" s="74">
        <f>E7+E9+E11</f>
        <v>130016.15399999998</v>
      </c>
    </row>
    <row r="6" spans="1:5" ht="38.25" customHeight="1">
      <c r="A6" s="2" t="s">
        <v>66</v>
      </c>
      <c r="B6" s="74">
        <f>B5</f>
        <v>410141.91199999995</v>
      </c>
      <c r="C6" s="74">
        <f>C5</f>
        <v>150186.50399999999</v>
      </c>
      <c r="D6" s="74">
        <f>D5</f>
        <v>129939.25399999999</v>
      </c>
      <c r="E6" s="74">
        <f>E5</f>
        <v>130016.15399999998</v>
      </c>
    </row>
    <row r="7" spans="1:5" ht="48.75" customHeight="1">
      <c r="A7" s="2" t="s">
        <v>170</v>
      </c>
      <c r="B7" s="74">
        <f>'Пр7. Фин.МП'!C10</f>
        <v>400064.74999999994</v>
      </c>
      <c r="C7" s="74">
        <f>'Пр7. Фин.МП'!D10</f>
        <v>146619.75</v>
      </c>
      <c r="D7" s="74">
        <f>'Пр7. Фин.МП'!E10</f>
        <v>126722.49999999999</v>
      </c>
      <c r="E7" s="74">
        <f>'Пр7. Фин.МП'!F10</f>
        <v>126722.49999999999</v>
      </c>
    </row>
    <row r="8" spans="1:5" ht="34.5" customHeight="1">
      <c r="A8" s="2" t="s">
        <v>66</v>
      </c>
      <c r="B8" s="74">
        <f>B7</f>
        <v>400064.74999999994</v>
      </c>
      <c r="C8" s="74">
        <f>C7</f>
        <v>146619.75</v>
      </c>
      <c r="D8" s="74">
        <f>D7</f>
        <v>126722.49999999999</v>
      </c>
      <c r="E8" s="74">
        <f>E7</f>
        <v>126722.49999999999</v>
      </c>
    </row>
    <row r="9" spans="1:5" ht="51" customHeight="1">
      <c r="A9" s="2" t="s">
        <v>171</v>
      </c>
      <c r="B9" s="74">
        <f>'Пр7. Фин.МП'!C15</f>
        <v>6261.7619999999997</v>
      </c>
      <c r="C9" s="74">
        <f>'Пр7. Фин.МП'!D15</f>
        <v>2087.2539999999999</v>
      </c>
      <c r="D9" s="74">
        <f>'Пр7. Фин.МП'!E15</f>
        <v>2087.2539999999999</v>
      </c>
      <c r="E9" s="74">
        <f>'Пр7. Фин.МП'!F15</f>
        <v>2087.2539999999999</v>
      </c>
    </row>
    <row r="10" spans="1:5" ht="33" customHeight="1">
      <c r="A10" s="2" t="s">
        <v>66</v>
      </c>
      <c r="B10" s="74">
        <f>B9</f>
        <v>6261.7619999999997</v>
      </c>
      <c r="C10" s="74">
        <f>C9</f>
        <v>2087.2539999999999</v>
      </c>
      <c r="D10" s="74">
        <f>D9</f>
        <v>2087.2539999999999</v>
      </c>
      <c r="E10" s="74">
        <f>E9</f>
        <v>2087.2539999999999</v>
      </c>
    </row>
    <row r="11" spans="1:5" ht="45" customHeight="1">
      <c r="A11" s="2" t="s">
        <v>79</v>
      </c>
      <c r="B11" s="74">
        <f>'Пр7. Фин.МП'!C20</f>
        <v>3815.4</v>
      </c>
      <c r="C11" s="74">
        <f>'Пр7. Фин.МП'!D20</f>
        <v>1479.5</v>
      </c>
      <c r="D11" s="74">
        <f>'Пр7. Фин.МП'!E20</f>
        <v>1129.5</v>
      </c>
      <c r="E11" s="74">
        <f>'Пр7. Фин.МП'!F20</f>
        <v>1206.4000000000001</v>
      </c>
    </row>
    <row r="12" spans="1:5" ht="31.5" customHeight="1">
      <c r="A12" s="2" t="s">
        <v>66</v>
      </c>
      <c r="B12" s="74">
        <f>B11</f>
        <v>3815.4</v>
      </c>
      <c r="C12" s="74">
        <f>C11</f>
        <v>1479.5</v>
      </c>
      <c r="D12" s="74">
        <f>D11</f>
        <v>1129.5</v>
      </c>
      <c r="E12" s="74">
        <f>E11</f>
        <v>1206.4000000000001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zoomScaleNormal="100" zoomScaleSheetLayoutView="100" workbookViewId="0">
      <selection sqref="A1:F24"/>
    </sheetView>
  </sheetViews>
  <sheetFormatPr defaultRowHeight="15"/>
  <cols>
    <col min="1" max="1" width="43.7109375" style="1" customWidth="1"/>
    <col min="2" max="2" width="9" style="1" customWidth="1"/>
    <col min="3" max="3" width="9.5703125" style="1" customWidth="1"/>
    <col min="4" max="4" width="10.42578125" style="1" customWidth="1"/>
    <col min="5" max="5" width="10.28515625" style="1" customWidth="1"/>
    <col min="6" max="6" width="10" style="1" customWidth="1"/>
    <col min="7" max="16384" width="9.140625" style="1"/>
  </cols>
  <sheetData>
    <row r="1" spans="1:6" ht="50.25" customHeight="1">
      <c r="A1" s="101" t="s">
        <v>169</v>
      </c>
      <c r="B1" s="101"/>
      <c r="C1" s="101"/>
      <c r="D1" s="101"/>
      <c r="E1" s="101"/>
      <c r="F1" s="101"/>
    </row>
    <row r="3" spans="1:6" ht="16.5" customHeight="1">
      <c r="A3" s="105"/>
      <c r="B3" s="104"/>
      <c r="C3" s="102" t="s">
        <v>53</v>
      </c>
      <c r="D3" s="102"/>
      <c r="E3" s="102"/>
      <c r="F3" s="102"/>
    </row>
    <row r="4" spans="1:6" ht="16.5" customHeight="1">
      <c r="A4" s="105"/>
      <c r="B4" s="104"/>
      <c r="C4" s="64" t="s">
        <v>7</v>
      </c>
      <c r="D4" s="65">
        <v>2014</v>
      </c>
      <c r="E4" s="65">
        <v>2015</v>
      </c>
      <c r="F4" s="65">
        <v>2016</v>
      </c>
    </row>
    <row r="5" spans="1:6" ht="16.5" customHeight="1">
      <c r="A5" s="103" t="s">
        <v>167</v>
      </c>
      <c r="B5" s="6" t="s">
        <v>7</v>
      </c>
      <c r="C5" s="72">
        <f>C10+C15+C20</f>
        <v>410141.91199999995</v>
      </c>
      <c r="D5" s="72">
        <f>D10+D15+D20</f>
        <v>150186.50399999999</v>
      </c>
      <c r="E5" s="72">
        <f>E10+E15+E20</f>
        <v>129939.25399999999</v>
      </c>
      <c r="F5" s="72">
        <f>F10+F15+F20</f>
        <v>130016.15399999998</v>
      </c>
    </row>
    <row r="6" spans="1:6" ht="16.5" customHeight="1">
      <c r="A6" s="103"/>
      <c r="B6" s="5" t="s">
        <v>3</v>
      </c>
      <c r="C6" s="72">
        <f t="shared" ref="C6:F9" si="0">C11+C16+C21</f>
        <v>244236.29999999996</v>
      </c>
      <c r="D6" s="72">
        <f t="shared" si="0"/>
        <v>93686.1</v>
      </c>
      <c r="E6" s="72">
        <f t="shared" si="0"/>
        <v>75275.099999999991</v>
      </c>
      <c r="F6" s="72">
        <f t="shared" si="0"/>
        <v>75275.099999999991</v>
      </c>
    </row>
    <row r="7" spans="1:6" ht="16.5" customHeight="1">
      <c r="A7" s="103"/>
      <c r="B7" s="5" t="s">
        <v>4</v>
      </c>
      <c r="C7" s="72">
        <f t="shared" si="0"/>
        <v>0</v>
      </c>
      <c r="D7" s="72">
        <f t="shared" si="0"/>
        <v>0</v>
      </c>
      <c r="E7" s="72">
        <f t="shared" si="0"/>
        <v>0</v>
      </c>
      <c r="F7" s="72">
        <f t="shared" si="0"/>
        <v>0</v>
      </c>
    </row>
    <row r="8" spans="1:6" ht="16.5" customHeight="1">
      <c r="A8" s="103"/>
      <c r="B8" s="5" t="s">
        <v>5</v>
      </c>
      <c r="C8" s="72">
        <f t="shared" si="0"/>
        <v>165905.61199999996</v>
      </c>
      <c r="D8" s="72">
        <f t="shared" si="0"/>
        <v>56500.404000000002</v>
      </c>
      <c r="E8" s="72">
        <f t="shared" si="0"/>
        <v>54664.153999999995</v>
      </c>
      <c r="F8" s="72">
        <f t="shared" si="0"/>
        <v>54741.053999999996</v>
      </c>
    </row>
    <row r="9" spans="1:6" ht="16.5" customHeight="1">
      <c r="A9" s="103"/>
      <c r="B9" s="5" t="s">
        <v>6</v>
      </c>
      <c r="C9" s="72">
        <f t="shared" si="0"/>
        <v>0</v>
      </c>
      <c r="D9" s="72">
        <f t="shared" si="0"/>
        <v>0</v>
      </c>
      <c r="E9" s="72">
        <f t="shared" si="0"/>
        <v>0</v>
      </c>
      <c r="F9" s="72">
        <f t="shared" si="0"/>
        <v>0</v>
      </c>
    </row>
    <row r="10" spans="1:6" ht="16.5" customHeight="1">
      <c r="A10" s="103" t="s">
        <v>168</v>
      </c>
      <c r="B10" s="6" t="s">
        <v>7</v>
      </c>
      <c r="C10" s="72">
        <f>C11+C12+C13+C14</f>
        <v>400064.74999999994</v>
      </c>
      <c r="D10" s="72">
        <f>D11+D12+D13+D14</f>
        <v>146619.75</v>
      </c>
      <c r="E10" s="72">
        <f>E11+E12+E13+E14</f>
        <v>126722.49999999999</v>
      </c>
      <c r="F10" s="72">
        <f>F11+F12+F13+F14</f>
        <v>126722.49999999999</v>
      </c>
    </row>
    <row r="11" spans="1:6" ht="16.5" customHeight="1">
      <c r="A11" s="103"/>
      <c r="B11" s="5" t="s">
        <v>3</v>
      </c>
      <c r="C11" s="73">
        <f>SUM(D11:F11)</f>
        <v>243193.19999999995</v>
      </c>
      <c r="D11" s="72">
        <f>'Пр9. ОМ'!F6</f>
        <v>93057</v>
      </c>
      <c r="E11" s="72">
        <f>'Пр9. ОМ'!F7</f>
        <v>75068.099999999991</v>
      </c>
      <c r="F11" s="72">
        <f>'Пр9. ОМ'!F8</f>
        <v>75068.099999999991</v>
      </c>
    </row>
    <row r="12" spans="1:6" ht="16.5" customHeight="1">
      <c r="A12" s="103"/>
      <c r="B12" s="5" t="s">
        <v>4</v>
      </c>
      <c r="C12" s="73">
        <f>SUM(D12:F12)</f>
        <v>0</v>
      </c>
      <c r="D12" s="72">
        <f>'Пр9. ОМ'!G6</f>
        <v>0</v>
      </c>
      <c r="E12" s="72">
        <f>'Пр9. ОМ'!G7</f>
        <v>0</v>
      </c>
      <c r="F12" s="72">
        <f>'Пр9. ОМ'!G8</f>
        <v>0</v>
      </c>
    </row>
    <row r="13" spans="1:6" ht="16.5" customHeight="1">
      <c r="A13" s="103"/>
      <c r="B13" s="5" t="s">
        <v>5</v>
      </c>
      <c r="C13" s="73">
        <f>SUM(D13:F13)</f>
        <v>156871.54999999999</v>
      </c>
      <c r="D13" s="72">
        <f>'Пр9. ОМ'!H6</f>
        <v>53562.75</v>
      </c>
      <c r="E13" s="72">
        <f>'Пр9. ОМ'!H7</f>
        <v>51654.399999999994</v>
      </c>
      <c r="F13" s="72">
        <f>'Пр9. ОМ'!H8</f>
        <v>51654.399999999994</v>
      </c>
    </row>
    <row r="14" spans="1:6" ht="16.5" customHeight="1">
      <c r="A14" s="103"/>
      <c r="B14" s="5" t="s">
        <v>6</v>
      </c>
      <c r="C14" s="73">
        <f>SUM(D14:F14)</f>
        <v>0</v>
      </c>
      <c r="D14" s="74">
        <v>0</v>
      </c>
      <c r="E14" s="74">
        <v>0</v>
      </c>
      <c r="F14" s="74">
        <v>0</v>
      </c>
    </row>
    <row r="15" spans="1:6" ht="16.5" customHeight="1">
      <c r="A15" s="103" t="s">
        <v>165</v>
      </c>
      <c r="B15" s="6" t="s">
        <v>7</v>
      </c>
      <c r="C15" s="74">
        <f>C16+C17+C18+C19</f>
        <v>6261.7619999999997</v>
      </c>
      <c r="D15" s="74">
        <f>D16+D17+D18+D19</f>
        <v>2087.2539999999999</v>
      </c>
      <c r="E15" s="74">
        <f>E16+E17+E18+E19</f>
        <v>2087.2539999999999</v>
      </c>
      <c r="F15" s="74">
        <f>F16+F17+F18+F19</f>
        <v>2087.2539999999999</v>
      </c>
    </row>
    <row r="16" spans="1:6" ht="16.5" customHeight="1">
      <c r="A16" s="103"/>
      <c r="B16" s="5" t="s">
        <v>3</v>
      </c>
      <c r="C16" s="74">
        <f>SUM(D16:F16)</f>
        <v>621</v>
      </c>
      <c r="D16" s="74">
        <f>'Пр9. ОМ'!F50</f>
        <v>207</v>
      </c>
      <c r="E16" s="74">
        <f>'Пр9. ОМ'!F51</f>
        <v>207</v>
      </c>
      <c r="F16" s="74">
        <f>'Пр9. ОМ'!F52</f>
        <v>207</v>
      </c>
    </row>
    <row r="17" spans="1:6" ht="16.5" customHeight="1">
      <c r="A17" s="103"/>
      <c r="B17" s="5" t="s">
        <v>4</v>
      </c>
      <c r="C17" s="74">
        <f>SUM(D17:F17)</f>
        <v>0</v>
      </c>
      <c r="D17" s="74">
        <f>'Пр9. ОМ'!G50</f>
        <v>0</v>
      </c>
      <c r="E17" s="74">
        <f>'Пр9. ОМ'!G51</f>
        <v>0</v>
      </c>
      <c r="F17" s="74">
        <f>'Пр9. ОМ'!G52</f>
        <v>0</v>
      </c>
    </row>
    <row r="18" spans="1:6" ht="16.5" customHeight="1">
      <c r="A18" s="103"/>
      <c r="B18" s="5" t="s">
        <v>5</v>
      </c>
      <c r="C18" s="74">
        <f>SUM(D18:F18)</f>
        <v>5640.7619999999997</v>
      </c>
      <c r="D18" s="74">
        <f>'Пр9. ОМ'!H50</f>
        <v>1880.2539999999999</v>
      </c>
      <c r="E18" s="74">
        <f>'Пр9. ОМ'!H51</f>
        <v>1880.2539999999999</v>
      </c>
      <c r="F18" s="74">
        <f>'Пр9. ОМ'!H52</f>
        <v>1880.2539999999999</v>
      </c>
    </row>
    <row r="19" spans="1:6" ht="16.5" customHeight="1">
      <c r="A19" s="103"/>
      <c r="B19" s="5" t="s">
        <v>6</v>
      </c>
      <c r="C19" s="74">
        <f>SUM(D19:F19)</f>
        <v>0</v>
      </c>
      <c r="D19" s="74">
        <v>0</v>
      </c>
      <c r="E19" s="74">
        <v>0</v>
      </c>
      <c r="F19" s="74">
        <v>0</v>
      </c>
    </row>
    <row r="20" spans="1:6" ht="16.5" customHeight="1">
      <c r="A20" s="103" t="s">
        <v>166</v>
      </c>
      <c r="B20" s="6" t="s">
        <v>7</v>
      </c>
      <c r="C20" s="74">
        <f>C21+C22+C23+C24</f>
        <v>3815.4</v>
      </c>
      <c r="D20" s="74">
        <f>D21+D22+D23+D24</f>
        <v>1479.5</v>
      </c>
      <c r="E20" s="74">
        <f>E21+E22+E23+E24</f>
        <v>1129.5</v>
      </c>
      <c r="F20" s="74">
        <f>F21+F22+F23+F24</f>
        <v>1206.4000000000001</v>
      </c>
    </row>
    <row r="21" spans="1:6" ht="16.5" customHeight="1">
      <c r="A21" s="103"/>
      <c r="B21" s="5" t="s">
        <v>3</v>
      </c>
      <c r="C21" s="74">
        <f>SUM(D21:F21)</f>
        <v>422.1</v>
      </c>
      <c r="D21" s="74">
        <f>'Пр9. ОМ'!F62</f>
        <v>422.1</v>
      </c>
      <c r="E21" s="74">
        <f>'Пр9. ОМ'!F63</f>
        <v>0</v>
      </c>
      <c r="F21" s="74">
        <f>'Пр9. ОМ'!F64</f>
        <v>0</v>
      </c>
    </row>
    <row r="22" spans="1:6" ht="16.5" customHeight="1">
      <c r="A22" s="103"/>
      <c r="B22" s="5" t="s">
        <v>4</v>
      </c>
      <c r="C22" s="74">
        <f>SUM(D22:F22)</f>
        <v>0</v>
      </c>
      <c r="D22" s="74">
        <f>'Пр9. ОМ'!G62</f>
        <v>0</v>
      </c>
      <c r="E22" s="74">
        <f>'Пр9. ОМ'!G63</f>
        <v>0</v>
      </c>
      <c r="F22" s="74">
        <f>'Пр9. ОМ'!G64</f>
        <v>0</v>
      </c>
    </row>
    <row r="23" spans="1:6" ht="16.5" customHeight="1">
      <c r="A23" s="103"/>
      <c r="B23" s="5" t="s">
        <v>5</v>
      </c>
      <c r="C23" s="74">
        <f>SUM(D23:F23)</f>
        <v>3393.3</v>
      </c>
      <c r="D23" s="74">
        <f>'Пр9. ОМ'!H62</f>
        <v>1057.4000000000001</v>
      </c>
      <c r="E23" s="74">
        <f>'Пр9. ОМ'!H63</f>
        <v>1129.5</v>
      </c>
      <c r="F23" s="74">
        <f>'Пр9. ОМ'!H64</f>
        <v>1206.4000000000001</v>
      </c>
    </row>
    <row r="24" spans="1:6" ht="16.5" customHeight="1">
      <c r="A24" s="103"/>
      <c r="B24" s="5" t="s">
        <v>6</v>
      </c>
      <c r="C24" s="74">
        <f>SUM(D24:F24)</f>
        <v>0</v>
      </c>
      <c r="D24" s="74">
        <v>0</v>
      </c>
      <c r="E24" s="74">
        <v>0</v>
      </c>
      <c r="F24" s="74">
        <v>0</v>
      </c>
    </row>
  </sheetData>
  <mergeCells count="8">
    <mergeCell ref="A1:F1"/>
    <mergeCell ref="C3:F3"/>
    <mergeCell ref="A20:A24"/>
    <mergeCell ref="A10:A14"/>
    <mergeCell ref="B3:B4"/>
    <mergeCell ref="A3:A4"/>
    <mergeCell ref="A5:A9"/>
    <mergeCell ref="A15:A19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0"/>
  <sheetViews>
    <sheetView view="pageBreakPreview" zoomScaleNormal="100" zoomScaleSheetLayoutView="100" workbookViewId="0">
      <selection sqref="A1:K80"/>
    </sheetView>
  </sheetViews>
  <sheetFormatPr defaultRowHeight="15"/>
  <cols>
    <col min="1" max="1" width="5.5703125" style="23" customWidth="1"/>
    <col min="2" max="2" width="35" style="22" customWidth="1"/>
    <col min="3" max="3" width="9.140625" style="21"/>
    <col min="4" max="4" width="9.140625" style="24"/>
    <col min="5" max="9" width="9.42578125" style="59" customWidth="1"/>
    <col min="10" max="10" width="20.5703125" style="24" customWidth="1"/>
    <col min="11" max="11" width="14" style="24" customWidth="1"/>
    <col min="12" max="16384" width="9.140625" style="21"/>
  </cols>
  <sheetData>
    <row r="1" spans="1:11" ht="18.75" customHeight="1">
      <c r="A1" s="113" t="s">
        <v>173</v>
      </c>
      <c r="B1" s="114"/>
      <c r="C1" s="114"/>
      <c r="D1" s="114"/>
      <c r="E1" s="114"/>
      <c r="F1" s="114"/>
      <c r="G1" s="114"/>
      <c r="H1" s="114"/>
      <c r="I1" s="114"/>
      <c r="J1" s="114"/>
      <c r="K1" s="35"/>
    </row>
    <row r="2" spans="1:11">
      <c r="A2" s="21"/>
    </row>
    <row r="3" spans="1:11" ht="19.5" customHeight="1">
      <c r="A3" s="119" t="s">
        <v>0</v>
      </c>
      <c r="B3" s="120" t="s">
        <v>54</v>
      </c>
      <c r="C3" s="107" t="s">
        <v>16</v>
      </c>
      <c r="D3" s="107" t="s">
        <v>1</v>
      </c>
      <c r="E3" s="107"/>
      <c r="F3" s="107"/>
      <c r="G3" s="107"/>
      <c r="H3" s="107"/>
      <c r="I3" s="107"/>
      <c r="J3" s="107" t="s">
        <v>27</v>
      </c>
      <c r="K3" s="107" t="s">
        <v>12</v>
      </c>
    </row>
    <row r="4" spans="1:11" ht="22.5" customHeight="1">
      <c r="A4" s="119"/>
      <c r="B4" s="121"/>
      <c r="C4" s="107"/>
      <c r="D4" s="69" t="s">
        <v>2</v>
      </c>
      <c r="E4" s="70" t="s">
        <v>7</v>
      </c>
      <c r="F4" s="70" t="s">
        <v>3</v>
      </c>
      <c r="G4" s="70" t="s">
        <v>4</v>
      </c>
      <c r="H4" s="70" t="s">
        <v>5</v>
      </c>
      <c r="I4" s="70" t="s">
        <v>6</v>
      </c>
      <c r="J4" s="107"/>
      <c r="K4" s="107"/>
    </row>
    <row r="5" spans="1:11" ht="12.75" customHeight="1">
      <c r="A5" s="116" t="s">
        <v>13</v>
      </c>
      <c r="B5" s="117" t="s">
        <v>163</v>
      </c>
      <c r="C5" s="106"/>
      <c r="D5" s="39" t="s">
        <v>7</v>
      </c>
      <c r="E5" s="71">
        <f>'Пр14. План'!E11</f>
        <v>400064.75</v>
      </c>
      <c r="F5" s="71">
        <f>'Пр14. План'!F11</f>
        <v>243193.2</v>
      </c>
      <c r="G5" s="71">
        <f>'Пр14. План'!G11</f>
        <v>0</v>
      </c>
      <c r="H5" s="71">
        <f>'Пр14. План'!H11</f>
        <v>156871.55000000002</v>
      </c>
      <c r="I5" s="71">
        <f>'Пр14. План'!I11</f>
        <v>0</v>
      </c>
      <c r="J5" s="118"/>
      <c r="K5" s="118"/>
    </row>
    <row r="6" spans="1:11" ht="12.75" customHeight="1">
      <c r="A6" s="116"/>
      <c r="B6" s="117"/>
      <c r="C6" s="106"/>
      <c r="D6" s="39">
        <v>2014</v>
      </c>
      <c r="E6" s="71">
        <f>'Пр14. План'!E12</f>
        <v>146619.75</v>
      </c>
      <c r="F6" s="71">
        <f>'Пр14. План'!F12</f>
        <v>93057</v>
      </c>
      <c r="G6" s="71">
        <f>'Пр14. План'!G12</f>
        <v>0</v>
      </c>
      <c r="H6" s="71">
        <f>'Пр14. План'!H12</f>
        <v>53562.75</v>
      </c>
      <c r="I6" s="71">
        <f>'Пр14. План'!I12</f>
        <v>0</v>
      </c>
      <c r="J6" s="118"/>
      <c r="K6" s="118"/>
    </row>
    <row r="7" spans="1:11" ht="12.75" customHeight="1">
      <c r="A7" s="116"/>
      <c r="B7" s="117"/>
      <c r="C7" s="106"/>
      <c r="D7" s="39">
        <v>2015</v>
      </c>
      <c r="E7" s="71">
        <f>'Пр14. План'!E13</f>
        <v>126722.49999999999</v>
      </c>
      <c r="F7" s="71">
        <f>'Пр14. План'!F13</f>
        <v>75068.099999999991</v>
      </c>
      <c r="G7" s="71">
        <f>'Пр14. План'!G13</f>
        <v>0</v>
      </c>
      <c r="H7" s="71">
        <f>'Пр14. План'!H13</f>
        <v>51654.399999999994</v>
      </c>
      <c r="I7" s="71">
        <f>'Пр14. План'!I13</f>
        <v>0</v>
      </c>
      <c r="J7" s="118"/>
      <c r="K7" s="118"/>
    </row>
    <row r="8" spans="1:11" ht="12.75" customHeight="1">
      <c r="A8" s="116"/>
      <c r="B8" s="117"/>
      <c r="C8" s="106"/>
      <c r="D8" s="39">
        <v>2016</v>
      </c>
      <c r="E8" s="71">
        <f>'Пр14. План'!E14</f>
        <v>126722.49999999999</v>
      </c>
      <c r="F8" s="71">
        <f>'Пр14. План'!F14</f>
        <v>75068.099999999991</v>
      </c>
      <c r="G8" s="71">
        <f>'Пр14. План'!G14</f>
        <v>0</v>
      </c>
      <c r="H8" s="71">
        <f>'Пр14. План'!H14</f>
        <v>51654.399999999994</v>
      </c>
      <c r="I8" s="71">
        <f>'Пр14. План'!I14</f>
        <v>0</v>
      </c>
      <c r="J8" s="118"/>
      <c r="K8" s="118"/>
    </row>
    <row r="9" spans="1:11" ht="18.75" customHeight="1">
      <c r="A9" s="108" t="s">
        <v>8</v>
      </c>
      <c r="B9" s="112" t="s">
        <v>85</v>
      </c>
      <c r="C9" s="108"/>
      <c r="D9" s="34" t="s">
        <v>7</v>
      </c>
      <c r="E9" s="54">
        <f>E13</f>
        <v>1340.7</v>
      </c>
      <c r="F9" s="54">
        <f>F13</f>
        <v>0</v>
      </c>
      <c r="G9" s="54">
        <f>G13</f>
        <v>0</v>
      </c>
      <c r="H9" s="54">
        <f>H13</f>
        <v>1340.7</v>
      </c>
      <c r="I9" s="54">
        <f>I13</f>
        <v>0</v>
      </c>
      <c r="J9" s="118"/>
      <c r="K9" s="118"/>
    </row>
    <row r="10" spans="1:11" ht="12.75" customHeight="1">
      <c r="A10" s="108"/>
      <c r="B10" s="112"/>
      <c r="C10" s="108"/>
      <c r="D10" s="34">
        <v>2014</v>
      </c>
      <c r="E10" s="54">
        <f t="shared" ref="E10:I12" si="0">E14</f>
        <v>446.9</v>
      </c>
      <c r="F10" s="54">
        <f t="shared" si="0"/>
        <v>0</v>
      </c>
      <c r="G10" s="54">
        <f t="shared" si="0"/>
        <v>0</v>
      </c>
      <c r="H10" s="54">
        <f t="shared" si="0"/>
        <v>446.9</v>
      </c>
      <c r="I10" s="54">
        <f t="shared" si="0"/>
        <v>0</v>
      </c>
      <c r="J10" s="118"/>
      <c r="K10" s="118"/>
    </row>
    <row r="11" spans="1:11" ht="13.5" customHeight="1">
      <c r="A11" s="108"/>
      <c r="B11" s="112"/>
      <c r="C11" s="108"/>
      <c r="D11" s="34">
        <v>2015</v>
      </c>
      <c r="E11" s="54">
        <f t="shared" si="0"/>
        <v>446.9</v>
      </c>
      <c r="F11" s="54">
        <f t="shared" si="0"/>
        <v>0</v>
      </c>
      <c r="G11" s="54">
        <f t="shared" si="0"/>
        <v>0</v>
      </c>
      <c r="H11" s="54">
        <f t="shared" si="0"/>
        <v>446.9</v>
      </c>
      <c r="I11" s="54">
        <f t="shared" si="0"/>
        <v>0</v>
      </c>
      <c r="J11" s="118"/>
      <c r="K11" s="118"/>
    </row>
    <row r="12" spans="1:11" ht="12.75" customHeight="1">
      <c r="A12" s="108"/>
      <c r="B12" s="112"/>
      <c r="C12" s="108"/>
      <c r="D12" s="34">
        <v>2016</v>
      </c>
      <c r="E12" s="54">
        <f t="shared" si="0"/>
        <v>446.9</v>
      </c>
      <c r="F12" s="54">
        <f t="shared" si="0"/>
        <v>0</v>
      </c>
      <c r="G12" s="54">
        <f t="shared" si="0"/>
        <v>0</v>
      </c>
      <c r="H12" s="54">
        <f t="shared" si="0"/>
        <v>446.9</v>
      </c>
      <c r="I12" s="54">
        <f t="shared" si="0"/>
        <v>0</v>
      </c>
      <c r="J12" s="118"/>
      <c r="K12" s="118"/>
    </row>
    <row r="13" spans="1:11" ht="15" customHeight="1">
      <c r="A13" s="108" t="s">
        <v>22</v>
      </c>
      <c r="B13" s="109" t="s">
        <v>123</v>
      </c>
      <c r="C13" s="109"/>
      <c r="D13" s="34" t="s">
        <v>7</v>
      </c>
      <c r="E13" s="54">
        <f>'Пр14. План'!E19</f>
        <v>1340.7</v>
      </c>
      <c r="F13" s="54">
        <f>'Пр14. План'!F19</f>
        <v>0</v>
      </c>
      <c r="G13" s="54">
        <f>'Пр14. План'!G19</f>
        <v>0</v>
      </c>
      <c r="H13" s="54">
        <f>'Пр14. План'!H19</f>
        <v>1340.7</v>
      </c>
      <c r="I13" s="54">
        <f>'Пр14. План'!I19</f>
        <v>0</v>
      </c>
      <c r="J13" s="115" t="s">
        <v>188</v>
      </c>
      <c r="K13" s="122" t="s">
        <v>290</v>
      </c>
    </row>
    <row r="14" spans="1:11">
      <c r="A14" s="108"/>
      <c r="B14" s="110"/>
      <c r="C14" s="110"/>
      <c r="D14" s="34">
        <v>2014</v>
      </c>
      <c r="E14" s="54">
        <f>'Пр14. План'!E20</f>
        <v>446.9</v>
      </c>
      <c r="F14" s="54">
        <f>'Пр14. План'!F20</f>
        <v>0</v>
      </c>
      <c r="G14" s="54">
        <f>'Пр14. План'!G20</f>
        <v>0</v>
      </c>
      <c r="H14" s="54">
        <f>'Пр14. План'!H20</f>
        <v>446.9</v>
      </c>
      <c r="I14" s="54">
        <f>'Пр14. План'!I20</f>
        <v>0</v>
      </c>
      <c r="J14" s="115"/>
      <c r="K14" s="122"/>
    </row>
    <row r="15" spans="1:11">
      <c r="A15" s="108"/>
      <c r="B15" s="110"/>
      <c r="C15" s="110"/>
      <c r="D15" s="34">
        <v>2015</v>
      </c>
      <c r="E15" s="54">
        <f>'Пр14. План'!E21</f>
        <v>446.9</v>
      </c>
      <c r="F15" s="54">
        <f>'Пр14. План'!F21</f>
        <v>0</v>
      </c>
      <c r="G15" s="54">
        <f>'Пр14. План'!G21</f>
        <v>0</v>
      </c>
      <c r="H15" s="54">
        <f>'Пр14. План'!H21</f>
        <v>446.9</v>
      </c>
      <c r="I15" s="54">
        <f>'Пр14. План'!I21</f>
        <v>0</v>
      </c>
      <c r="J15" s="115"/>
      <c r="K15" s="122"/>
    </row>
    <row r="16" spans="1:11" ht="12.75" customHeight="1">
      <c r="A16" s="108"/>
      <c r="B16" s="111"/>
      <c r="C16" s="111"/>
      <c r="D16" s="34">
        <v>2016</v>
      </c>
      <c r="E16" s="54">
        <f>'Пр14. План'!E22</f>
        <v>446.9</v>
      </c>
      <c r="F16" s="54">
        <f>'Пр14. План'!F22</f>
        <v>0</v>
      </c>
      <c r="G16" s="54">
        <f>'Пр14. План'!G22</f>
        <v>0</v>
      </c>
      <c r="H16" s="54">
        <f>'Пр14. План'!H22</f>
        <v>446.9</v>
      </c>
      <c r="I16" s="54">
        <f>'Пр14. План'!I22</f>
        <v>0</v>
      </c>
      <c r="J16" s="115"/>
      <c r="K16" s="122"/>
    </row>
    <row r="17" spans="1:12" ht="30.75" customHeight="1">
      <c r="A17" s="108" t="s">
        <v>9</v>
      </c>
      <c r="B17" s="112" t="s">
        <v>91</v>
      </c>
      <c r="C17" s="108"/>
      <c r="D17" s="34" t="s">
        <v>7</v>
      </c>
      <c r="E17" s="54">
        <f>E21</f>
        <v>78438.999999999985</v>
      </c>
      <c r="F17" s="54">
        <f>F21</f>
        <v>0</v>
      </c>
      <c r="G17" s="54">
        <f>G21</f>
        <v>0</v>
      </c>
      <c r="H17" s="54">
        <f>H21</f>
        <v>78438.999999999985</v>
      </c>
      <c r="I17" s="54">
        <f>I21</f>
        <v>0</v>
      </c>
      <c r="J17" s="122"/>
      <c r="K17" s="122"/>
    </row>
    <row r="18" spans="1:12" ht="12.75" customHeight="1">
      <c r="A18" s="108"/>
      <c r="B18" s="112"/>
      <c r="C18" s="108"/>
      <c r="D18" s="34">
        <v>2014</v>
      </c>
      <c r="E18" s="54">
        <f t="shared" ref="E18:I20" si="1">E22</f>
        <v>27418.6</v>
      </c>
      <c r="F18" s="54">
        <f t="shared" si="1"/>
        <v>0</v>
      </c>
      <c r="G18" s="54">
        <f t="shared" si="1"/>
        <v>0</v>
      </c>
      <c r="H18" s="54">
        <f t="shared" si="1"/>
        <v>27418.6</v>
      </c>
      <c r="I18" s="54">
        <f t="shared" si="1"/>
        <v>0</v>
      </c>
      <c r="J18" s="122"/>
      <c r="K18" s="122"/>
    </row>
    <row r="19" spans="1:12" ht="12.75" customHeight="1">
      <c r="A19" s="108"/>
      <c r="B19" s="112"/>
      <c r="C19" s="108"/>
      <c r="D19" s="34">
        <v>2015</v>
      </c>
      <c r="E19" s="54">
        <f t="shared" si="1"/>
        <v>25510.2</v>
      </c>
      <c r="F19" s="54">
        <f t="shared" si="1"/>
        <v>0</v>
      </c>
      <c r="G19" s="54">
        <f t="shared" si="1"/>
        <v>0</v>
      </c>
      <c r="H19" s="54">
        <f t="shared" si="1"/>
        <v>25510.2</v>
      </c>
      <c r="I19" s="54">
        <f t="shared" si="1"/>
        <v>0</v>
      </c>
      <c r="J19" s="122"/>
      <c r="K19" s="122"/>
    </row>
    <row r="20" spans="1:12" ht="12.75" customHeight="1">
      <c r="A20" s="108"/>
      <c r="B20" s="112"/>
      <c r="C20" s="108"/>
      <c r="D20" s="34">
        <v>2016</v>
      </c>
      <c r="E20" s="54">
        <f t="shared" si="1"/>
        <v>25510.2</v>
      </c>
      <c r="F20" s="54">
        <f t="shared" si="1"/>
        <v>0</v>
      </c>
      <c r="G20" s="54">
        <f t="shared" si="1"/>
        <v>0</v>
      </c>
      <c r="H20" s="54">
        <f t="shared" si="1"/>
        <v>25510.2</v>
      </c>
      <c r="I20" s="54">
        <f t="shared" si="1"/>
        <v>0</v>
      </c>
      <c r="J20" s="122"/>
      <c r="K20" s="122"/>
    </row>
    <row r="21" spans="1:12" ht="12.75" customHeight="1">
      <c r="A21" s="108" t="s">
        <v>44</v>
      </c>
      <c r="B21" s="109" t="s">
        <v>124</v>
      </c>
      <c r="C21" s="109"/>
      <c r="D21" s="34" t="s">
        <v>7</v>
      </c>
      <c r="E21" s="54">
        <f>'Пр14. План'!E43</f>
        <v>78438.999999999985</v>
      </c>
      <c r="F21" s="54">
        <f>'Пр14. План'!F43</f>
        <v>0</v>
      </c>
      <c r="G21" s="54">
        <f>'Пр14. План'!G43</f>
        <v>0</v>
      </c>
      <c r="H21" s="54">
        <f>'Пр14. План'!H43</f>
        <v>78438.999999999985</v>
      </c>
      <c r="I21" s="54">
        <f>'Пр14. План'!I43</f>
        <v>0</v>
      </c>
      <c r="J21" s="115" t="s">
        <v>183</v>
      </c>
      <c r="K21" s="115" t="s">
        <v>199</v>
      </c>
      <c r="L21" s="106"/>
    </row>
    <row r="22" spans="1:12" ht="12.75" customHeight="1">
      <c r="A22" s="108"/>
      <c r="B22" s="110"/>
      <c r="C22" s="110"/>
      <c r="D22" s="34">
        <v>2014</v>
      </c>
      <c r="E22" s="54">
        <f>'Пр14. План'!E44</f>
        <v>27418.6</v>
      </c>
      <c r="F22" s="54">
        <f>'Пр14. План'!F44</f>
        <v>0</v>
      </c>
      <c r="G22" s="54">
        <f>'Пр14. План'!G44</f>
        <v>0</v>
      </c>
      <c r="H22" s="54">
        <f>'Пр14. План'!H44</f>
        <v>27418.6</v>
      </c>
      <c r="I22" s="54">
        <f>'Пр14. План'!I44</f>
        <v>0</v>
      </c>
      <c r="J22" s="115"/>
      <c r="K22" s="115"/>
      <c r="L22" s="106"/>
    </row>
    <row r="23" spans="1:12" ht="12.75" customHeight="1">
      <c r="A23" s="108"/>
      <c r="B23" s="110"/>
      <c r="C23" s="110"/>
      <c r="D23" s="34">
        <v>2015</v>
      </c>
      <c r="E23" s="54">
        <f>'Пр14. План'!E45</f>
        <v>25510.2</v>
      </c>
      <c r="F23" s="54">
        <f>'Пр14. План'!F45</f>
        <v>0</v>
      </c>
      <c r="G23" s="54">
        <f>'Пр14. План'!G45</f>
        <v>0</v>
      </c>
      <c r="H23" s="54">
        <f>'Пр14. План'!H45</f>
        <v>25510.2</v>
      </c>
      <c r="I23" s="54">
        <f>'Пр14. План'!I45</f>
        <v>0</v>
      </c>
      <c r="J23" s="115"/>
      <c r="K23" s="115"/>
      <c r="L23" s="106"/>
    </row>
    <row r="24" spans="1:12" ht="12.75" customHeight="1">
      <c r="A24" s="108"/>
      <c r="B24" s="111"/>
      <c r="C24" s="111"/>
      <c r="D24" s="34">
        <v>2016</v>
      </c>
      <c r="E24" s="54">
        <f>'Пр14. План'!E46</f>
        <v>25510.2</v>
      </c>
      <c r="F24" s="54">
        <f>'Пр14. План'!F46</f>
        <v>0</v>
      </c>
      <c r="G24" s="54">
        <f>'Пр14. План'!G46</f>
        <v>0</v>
      </c>
      <c r="H24" s="54">
        <f>'Пр14. План'!H46</f>
        <v>25510.2</v>
      </c>
      <c r="I24" s="54">
        <f>'Пр14. План'!I46</f>
        <v>0</v>
      </c>
      <c r="J24" s="115"/>
      <c r="K24" s="115"/>
      <c r="L24" s="106"/>
    </row>
    <row r="25" spans="1:12" ht="12.75" customHeight="1">
      <c r="A25" s="108" t="s">
        <v>72</v>
      </c>
      <c r="B25" s="112" t="s">
        <v>97</v>
      </c>
      <c r="C25" s="132"/>
      <c r="D25" s="34" t="s">
        <v>7</v>
      </c>
      <c r="E25" s="54">
        <f>E29</f>
        <v>71671.8</v>
      </c>
      <c r="F25" s="54">
        <f>F29</f>
        <v>0</v>
      </c>
      <c r="G25" s="54">
        <f>G29</f>
        <v>0</v>
      </c>
      <c r="H25" s="54">
        <f>H29</f>
        <v>71671.8</v>
      </c>
      <c r="I25" s="54">
        <f>I29</f>
        <v>0</v>
      </c>
      <c r="J25" s="123"/>
      <c r="K25" s="124"/>
      <c r="L25" s="38"/>
    </row>
    <row r="26" spans="1:12" ht="12.75" customHeight="1">
      <c r="A26" s="108"/>
      <c r="B26" s="112"/>
      <c r="C26" s="133"/>
      <c r="D26" s="34">
        <v>2014</v>
      </c>
      <c r="E26" s="54">
        <f t="shared" ref="E26:I28" si="2">E30</f>
        <v>23890.6</v>
      </c>
      <c r="F26" s="54">
        <f t="shared" si="2"/>
        <v>0</v>
      </c>
      <c r="G26" s="54">
        <f t="shared" si="2"/>
        <v>0</v>
      </c>
      <c r="H26" s="54">
        <f t="shared" si="2"/>
        <v>23890.6</v>
      </c>
      <c r="I26" s="54">
        <f t="shared" si="2"/>
        <v>0</v>
      </c>
      <c r="J26" s="125"/>
      <c r="K26" s="126"/>
      <c r="L26" s="38"/>
    </row>
    <row r="27" spans="1:12" ht="12.75" customHeight="1">
      <c r="A27" s="108"/>
      <c r="B27" s="112"/>
      <c r="C27" s="133"/>
      <c r="D27" s="34">
        <v>2015</v>
      </c>
      <c r="E27" s="54">
        <f t="shared" si="2"/>
        <v>23890.6</v>
      </c>
      <c r="F27" s="54">
        <f t="shared" si="2"/>
        <v>0</v>
      </c>
      <c r="G27" s="54">
        <f t="shared" si="2"/>
        <v>0</v>
      </c>
      <c r="H27" s="54">
        <f t="shared" si="2"/>
        <v>23890.6</v>
      </c>
      <c r="I27" s="54">
        <f t="shared" si="2"/>
        <v>0</v>
      </c>
      <c r="J27" s="125"/>
      <c r="K27" s="126"/>
      <c r="L27" s="38"/>
    </row>
    <row r="28" spans="1:12" ht="12.75" customHeight="1">
      <c r="A28" s="108"/>
      <c r="B28" s="112"/>
      <c r="C28" s="134"/>
      <c r="D28" s="34">
        <v>2016</v>
      </c>
      <c r="E28" s="54">
        <f t="shared" si="2"/>
        <v>23890.6</v>
      </c>
      <c r="F28" s="54">
        <f t="shared" si="2"/>
        <v>0</v>
      </c>
      <c r="G28" s="54">
        <f t="shared" si="2"/>
        <v>0</v>
      </c>
      <c r="H28" s="54">
        <f t="shared" si="2"/>
        <v>23890.6</v>
      </c>
      <c r="I28" s="54">
        <f t="shared" si="2"/>
        <v>0</v>
      </c>
      <c r="J28" s="127"/>
      <c r="K28" s="128"/>
      <c r="L28" s="38"/>
    </row>
    <row r="29" spans="1:12" ht="20.25" customHeight="1">
      <c r="A29" s="108" t="s">
        <v>73</v>
      </c>
      <c r="B29" s="109" t="s">
        <v>161</v>
      </c>
      <c r="C29" s="132"/>
      <c r="D29" s="34" t="s">
        <v>7</v>
      </c>
      <c r="E29" s="54">
        <f>'Пр14. План'!E71</f>
        <v>71671.8</v>
      </c>
      <c r="F29" s="54">
        <f>'Пр14. План'!F71</f>
        <v>0</v>
      </c>
      <c r="G29" s="54">
        <f>'Пр14. План'!G71</f>
        <v>0</v>
      </c>
      <c r="H29" s="54">
        <f>'Пр14. План'!H71</f>
        <v>71671.8</v>
      </c>
      <c r="I29" s="54">
        <f>'Пр14. План'!I71</f>
        <v>0</v>
      </c>
      <c r="J29" s="115" t="s">
        <v>289</v>
      </c>
      <c r="K29" s="144" t="s">
        <v>205</v>
      </c>
      <c r="L29" s="38"/>
    </row>
    <row r="30" spans="1:12" ht="17.25" customHeight="1">
      <c r="A30" s="108"/>
      <c r="B30" s="110"/>
      <c r="C30" s="133"/>
      <c r="D30" s="34">
        <v>2014</v>
      </c>
      <c r="E30" s="54">
        <f>'Пр14. План'!E72</f>
        <v>23890.6</v>
      </c>
      <c r="F30" s="54">
        <f>'Пр14. План'!F72</f>
        <v>0</v>
      </c>
      <c r="G30" s="54">
        <f>'Пр14. План'!G72</f>
        <v>0</v>
      </c>
      <c r="H30" s="54">
        <f>'Пр14. План'!H72</f>
        <v>23890.6</v>
      </c>
      <c r="I30" s="54">
        <f>'Пр14. План'!I72</f>
        <v>0</v>
      </c>
      <c r="J30" s="115"/>
      <c r="K30" s="145"/>
      <c r="L30" s="38"/>
    </row>
    <row r="31" spans="1:12" ht="12.75" customHeight="1">
      <c r="A31" s="108"/>
      <c r="B31" s="110"/>
      <c r="C31" s="133"/>
      <c r="D31" s="34">
        <v>2015</v>
      </c>
      <c r="E31" s="54">
        <f>'Пр14. План'!E73</f>
        <v>23890.6</v>
      </c>
      <c r="F31" s="54">
        <f>'Пр14. План'!F73</f>
        <v>0</v>
      </c>
      <c r="G31" s="54">
        <f>'Пр14. План'!G73</f>
        <v>0</v>
      </c>
      <c r="H31" s="54">
        <f>'Пр14. План'!H73</f>
        <v>23890.6</v>
      </c>
      <c r="I31" s="54">
        <f>'Пр14. План'!I73</f>
        <v>0</v>
      </c>
      <c r="J31" s="115"/>
      <c r="K31" s="145"/>
      <c r="L31" s="38"/>
    </row>
    <row r="32" spans="1:12" ht="21.75" customHeight="1">
      <c r="A32" s="108"/>
      <c r="B32" s="111"/>
      <c r="C32" s="134"/>
      <c r="D32" s="34">
        <v>2016</v>
      </c>
      <c r="E32" s="54">
        <f>'Пр14. План'!E74</f>
        <v>23890.6</v>
      </c>
      <c r="F32" s="54">
        <f>'Пр14. План'!F74</f>
        <v>0</v>
      </c>
      <c r="G32" s="54">
        <f>'Пр14. План'!G74</f>
        <v>0</v>
      </c>
      <c r="H32" s="54">
        <f>'Пр14. План'!H74</f>
        <v>23890.6</v>
      </c>
      <c r="I32" s="54">
        <f>'Пр14. План'!I74</f>
        <v>0</v>
      </c>
      <c r="J32" s="115"/>
      <c r="K32" s="146"/>
      <c r="L32" s="38"/>
    </row>
    <row r="33" spans="1:12" ht="12.75" customHeight="1">
      <c r="A33" s="108" t="s">
        <v>103</v>
      </c>
      <c r="B33" s="129" t="s">
        <v>164</v>
      </c>
      <c r="C33" s="132"/>
      <c r="D33" s="34" t="s">
        <v>7</v>
      </c>
      <c r="E33" s="54">
        <f>E37</f>
        <v>3051.6</v>
      </c>
      <c r="F33" s="54">
        <f>F37</f>
        <v>2500</v>
      </c>
      <c r="G33" s="54">
        <f>G37</f>
        <v>0</v>
      </c>
      <c r="H33" s="54">
        <f>H37</f>
        <v>551.6</v>
      </c>
      <c r="I33" s="54">
        <f>I37</f>
        <v>0</v>
      </c>
      <c r="J33" s="123"/>
      <c r="K33" s="124"/>
      <c r="L33" s="38"/>
    </row>
    <row r="34" spans="1:12" ht="12.75" customHeight="1">
      <c r="A34" s="108"/>
      <c r="B34" s="130"/>
      <c r="C34" s="133"/>
      <c r="D34" s="34">
        <v>2014</v>
      </c>
      <c r="E34" s="54">
        <f t="shared" ref="E34:I36" si="3">E38</f>
        <v>2771.6</v>
      </c>
      <c r="F34" s="54">
        <f t="shared" si="3"/>
        <v>2500</v>
      </c>
      <c r="G34" s="54">
        <f t="shared" si="3"/>
        <v>0</v>
      </c>
      <c r="H34" s="54">
        <f t="shared" si="3"/>
        <v>271.60000000000002</v>
      </c>
      <c r="I34" s="54">
        <f t="shared" si="3"/>
        <v>0</v>
      </c>
      <c r="J34" s="125"/>
      <c r="K34" s="126"/>
      <c r="L34" s="38"/>
    </row>
    <row r="35" spans="1:12" ht="12.75" customHeight="1">
      <c r="A35" s="108"/>
      <c r="B35" s="130"/>
      <c r="C35" s="133"/>
      <c r="D35" s="34">
        <v>2015</v>
      </c>
      <c r="E35" s="54">
        <f t="shared" si="3"/>
        <v>140</v>
      </c>
      <c r="F35" s="54">
        <f t="shared" si="3"/>
        <v>0</v>
      </c>
      <c r="G35" s="54">
        <f t="shared" si="3"/>
        <v>0</v>
      </c>
      <c r="H35" s="54">
        <f t="shared" si="3"/>
        <v>140</v>
      </c>
      <c r="I35" s="54">
        <f t="shared" si="3"/>
        <v>0</v>
      </c>
      <c r="J35" s="125"/>
      <c r="K35" s="126"/>
      <c r="L35" s="38"/>
    </row>
    <row r="36" spans="1:12" ht="12.75" customHeight="1">
      <c r="A36" s="108"/>
      <c r="B36" s="131"/>
      <c r="C36" s="134"/>
      <c r="D36" s="34">
        <v>2016</v>
      </c>
      <c r="E36" s="54">
        <f t="shared" si="3"/>
        <v>140</v>
      </c>
      <c r="F36" s="54">
        <f t="shared" si="3"/>
        <v>0</v>
      </c>
      <c r="G36" s="54">
        <f t="shared" si="3"/>
        <v>0</v>
      </c>
      <c r="H36" s="54">
        <f t="shared" si="3"/>
        <v>140</v>
      </c>
      <c r="I36" s="54">
        <f t="shared" si="3"/>
        <v>0</v>
      </c>
      <c r="J36" s="127"/>
      <c r="K36" s="128"/>
      <c r="L36" s="38"/>
    </row>
    <row r="37" spans="1:12" ht="12.75" customHeight="1">
      <c r="A37" s="108" t="s">
        <v>104</v>
      </c>
      <c r="B37" s="109" t="s">
        <v>117</v>
      </c>
      <c r="C37" s="132"/>
      <c r="D37" s="34" t="s">
        <v>7</v>
      </c>
      <c r="E37" s="54">
        <f>'Пр14. План'!E99</f>
        <v>3051.6</v>
      </c>
      <c r="F37" s="54">
        <f>'Пр14. План'!F99</f>
        <v>2500</v>
      </c>
      <c r="G37" s="54">
        <f>'Пр14. План'!G99</f>
        <v>0</v>
      </c>
      <c r="H37" s="54">
        <f>'Пр14. План'!H99</f>
        <v>551.6</v>
      </c>
      <c r="I37" s="54">
        <f>'Пр14. План'!I99</f>
        <v>0</v>
      </c>
      <c r="J37" s="141" t="s">
        <v>162</v>
      </c>
      <c r="K37" s="144" t="s">
        <v>208</v>
      </c>
      <c r="L37" s="38"/>
    </row>
    <row r="38" spans="1:12" ht="12.75" customHeight="1">
      <c r="A38" s="108"/>
      <c r="B38" s="110"/>
      <c r="C38" s="133"/>
      <c r="D38" s="34">
        <v>2014</v>
      </c>
      <c r="E38" s="54">
        <f>'Пр14. План'!E100</f>
        <v>2771.6</v>
      </c>
      <c r="F38" s="54">
        <f>'Пр14. План'!F100</f>
        <v>2500</v>
      </c>
      <c r="G38" s="54">
        <f>'Пр14. План'!G100</f>
        <v>0</v>
      </c>
      <c r="H38" s="54">
        <f>'Пр14. План'!H100</f>
        <v>271.60000000000002</v>
      </c>
      <c r="I38" s="54">
        <f>'Пр14. План'!I100</f>
        <v>0</v>
      </c>
      <c r="J38" s="142"/>
      <c r="K38" s="145"/>
      <c r="L38" s="38"/>
    </row>
    <row r="39" spans="1:12" ht="12.75" customHeight="1">
      <c r="A39" s="108"/>
      <c r="B39" s="110"/>
      <c r="C39" s="133"/>
      <c r="D39" s="34">
        <v>2015</v>
      </c>
      <c r="E39" s="54">
        <f>'Пр14. План'!E101</f>
        <v>140</v>
      </c>
      <c r="F39" s="54">
        <f>'Пр14. План'!F101</f>
        <v>0</v>
      </c>
      <c r="G39" s="54">
        <f>'Пр14. План'!G101</f>
        <v>0</v>
      </c>
      <c r="H39" s="54">
        <f>'Пр14. План'!H101</f>
        <v>140</v>
      </c>
      <c r="I39" s="54">
        <f>'Пр14. План'!I101</f>
        <v>0</v>
      </c>
      <c r="J39" s="142"/>
      <c r="K39" s="145"/>
      <c r="L39" s="38"/>
    </row>
    <row r="40" spans="1:12" ht="12.75" customHeight="1">
      <c r="A40" s="108"/>
      <c r="B40" s="111"/>
      <c r="C40" s="134"/>
      <c r="D40" s="34">
        <v>2016</v>
      </c>
      <c r="E40" s="54">
        <f>'Пр14. План'!E102</f>
        <v>140</v>
      </c>
      <c r="F40" s="54">
        <f>'Пр14. План'!F102</f>
        <v>0</v>
      </c>
      <c r="G40" s="54">
        <f>'Пр14. План'!G102</f>
        <v>0</v>
      </c>
      <c r="H40" s="54">
        <f>'Пр14. План'!H102</f>
        <v>140</v>
      </c>
      <c r="I40" s="54">
        <f>'Пр14. План'!I102</f>
        <v>0</v>
      </c>
      <c r="J40" s="143"/>
      <c r="K40" s="146"/>
      <c r="L40" s="38"/>
    </row>
    <row r="41" spans="1:12" ht="12.75" customHeight="1">
      <c r="A41" s="108" t="s">
        <v>212</v>
      </c>
      <c r="B41" s="109" t="s">
        <v>253</v>
      </c>
      <c r="C41" s="51"/>
      <c r="D41" s="48" t="s">
        <v>7</v>
      </c>
      <c r="E41" s="54">
        <f>E45</f>
        <v>245561.24000000002</v>
      </c>
      <c r="F41" s="54">
        <f t="shared" ref="F41:I41" si="4">F45</f>
        <v>240693.2</v>
      </c>
      <c r="G41" s="54">
        <f t="shared" si="4"/>
        <v>0</v>
      </c>
      <c r="H41" s="54">
        <f t="shared" si="4"/>
        <v>4868.04</v>
      </c>
      <c r="I41" s="54">
        <f t="shared" si="4"/>
        <v>0</v>
      </c>
      <c r="J41" s="123"/>
      <c r="K41" s="124"/>
      <c r="L41" s="38"/>
    </row>
    <row r="42" spans="1:12" ht="12.75" customHeight="1">
      <c r="A42" s="108"/>
      <c r="B42" s="110"/>
      <c r="C42" s="51"/>
      <c r="D42" s="48">
        <v>2014</v>
      </c>
      <c r="E42" s="54">
        <f t="shared" ref="E42:I44" si="5">E46</f>
        <v>92091.64</v>
      </c>
      <c r="F42" s="54">
        <f t="shared" si="5"/>
        <v>90557</v>
      </c>
      <c r="G42" s="54">
        <f t="shared" si="5"/>
        <v>0</v>
      </c>
      <c r="H42" s="54">
        <f t="shared" si="5"/>
        <v>1534.64</v>
      </c>
      <c r="I42" s="54">
        <f t="shared" si="5"/>
        <v>0</v>
      </c>
      <c r="J42" s="125"/>
      <c r="K42" s="126"/>
      <c r="L42" s="38"/>
    </row>
    <row r="43" spans="1:12" ht="12.75" customHeight="1">
      <c r="A43" s="108"/>
      <c r="B43" s="110"/>
      <c r="C43" s="51"/>
      <c r="D43" s="48">
        <v>2015</v>
      </c>
      <c r="E43" s="54">
        <f t="shared" si="5"/>
        <v>76734.799999999988</v>
      </c>
      <c r="F43" s="54">
        <f t="shared" si="5"/>
        <v>75068.099999999991</v>
      </c>
      <c r="G43" s="54">
        <f t="shared" si="5"/>
        <v>0</v>
      </c>
      <c r="H43" s="54">
        <f t="shared" si="5"/>
        <v>1666.7</v>
      </c>
      <c r="I43" s="54">
        <f t="shared" si="5"/>
        <v>0</v>
      </c>
      <c r="J43" s="125"/>
      <c r="K43" s="126"/>
      <c r="L43" s="38"/>
    </row>
    <row r="44" spans="1:12" ht="12.75" customHeight="1">
      <c r="A44" s="108"/>
      <c r="B44" s="111"/>
      <c r="C44" s="51"/>
      <c r="D44" s="48">
        <v>2016</v>
      </c>
      <c r="E44" s="54">
        <f t="shared" si="5"/>
        <v>76734.799999999988</v>
      </c>
      <c r="F44" s="54">
        <f t="shared" si="5"/>
        <v>75068.099999999991</v>
      </c>
      <c r="G44" s="54">
        <f t="shared" si="5"/>
        <v>0</v>
      </c>
      <c r="H44" s="54">
        <f t="shared" si="5"/>
        <v>1666.7</v>
      </c>
      <c r="I44" s="54">
        <f t="shared" si="5"/>
        <v>0</v>
      </c>
      <c r="J44" s="125"/>
      <c r="K44" s="126"/>
      <c r="L44" s="38"/>
    </row>
    <row r="45" spans="1:12" ht="36" customHeight="1">
      <c r="A45" s="108" t="s">
        <v>213</v>
      </c>
      <c r="B45" s="109" t="s">
        <v>252</v>
      </c>
      <c r="C45" s="51"/>
      <c r="D45" s="48" t="s">
        <v>7</v>
      </c>
      <c r="E45" s="54">
        <f>'Пр14. План'!E139</f>
        <v>245561.24000000002</v>
      </c>
      <c r="F45" s="54">
        <f>'Пр14. План'!F139</f>
        <v>240693.2</v>
      </c>
      <c r="G45" s="54">
        <f>'Пр14. План'!G139</f>
        <v>0</v>
      </c>
      <c r="H45" s="54">
        <f>'Пр14. План'!H139</f>
        <v>4868.04</v>
      </c>
      <c r="I45" s="54">
        <f>'Пр14. План'!I139</f>
        <v>0</v>
      </c>
      <c r="J45" s="141" t="s">
        <v>250</v>
      </c>
      <c r="K45" s="144" t="s">
        <v>251</v>
      </c>
      <c r="L45" s="38"/>
    </row>
    <row r="46" spans="1:12" ht="12.75" customHeight="1">
      <c r="A46" s="108"/>
      <c r="B46" s="110"/>
      <c r="C46" s="51"/>
      <c r="D46" s="48">
        <v>2014</v>
      </c>
      <c r="E46" s="54">
        <f>'Пр14. План'!E140</f>
        <v>92091.64</v>
      </c>
      <c r="F46" s="54">
        <f>'Пр14. План'!F140</f>
        <v>90557</v>
      </c>
      <c r="G46" s="54">
        <f>'Пр14. План'!G140</f>
        <v>0</v>
      </c>
      <c r="H46" s="54">
        <f>'Пр14. План'!H140</f>
        <v>1534.64</v>
      </c>
      <c r="I46" s="54">
        <f>'Пр14. План'!I140</f>
        <v>0</v>
      </c>
      <c r="J46" s="142"/>
      <c r="K46" s="145"/>
      <c r="L46" s="38"/>
    </row>
    <row r="47" spans="1:12" ht="12.75" customHeight="1">
      <c r="A47" s="108"/>
      <c r="B47" s="110"/>
      <c r="C47" s="51"/>
      <c r="D47" s="48">
        <v>2015</v>
      </c>
      <c r="E47" s="54">
        <f>'Пр14. План'!E141</f>
        <v>76734.799999999988</v>
      </c>
      <c r="F47" s="54">
        <f>'Пр14. План'!F141</f>
        <v>75068.099999999991</v>
      </c>
      <c r="G47" s="54">
        <f>'Пр14. План'!G141</f>
        <v>0</v>
      </c>
      <c r="H47" s="54">
        <f>'Пр14. План'!H141</f>
        <v>1666.7</v>
      </c>
      <c r="I47" s="54">
        <f>'Пр14. План'!I141</f>
        <v>0</v>
      </c>
      <c r="J47" s="142"/>
      <c r="K47" s="145"/>
      <c r="L47" s="38"/>
    </row>
    <row r="48" spans="1:12" ht="15.75" customHeight="1">
      <c r="A48" s="108"/>
      <c r="B48" s="111"/>
      <c r="C48" s="51"/>
      <c r="D48" s="48">
        <v>2016</v>
      </c>
      <c r="E48" s="54">
        <f>'Пр14. План'!E142</f>
        <v>76734.799999999988</v>
      </c>
      <c r="F48" s="54">
        <f>'Пр14. План'!F142</f>
        <v>75068.099999999991</v>
      </c>
      <c r="G48" s="54">
        <f>'Пр14. План'!G142</f>
        <v>0</v>
      </c>
      <c r="H48" s="54">
        <f>'Пр14. План'!H142</f>
        <v>1666.7</v>
      </c>
      <c r="I48" s="54">
        <f>'Пр14. План'!I142</f>
        <v>0</v>
      </c>
      <c r="J48" s="143"/>
      <c r="K48" s="146"/>
      <c r="L48" s="38"/>
    </row>
    <row r="49" spans="1:11" ht="12.75" customHeight="1">
      <c r="A49" s="108" t="s">
        <v>14</v>
      </c>
      <c r="B49" s="117" t="s">
        <v>165</v>
      </c>
      <c r="C49" s="106"/>
      <c r="D49" s="39" t="s">
        <v>7</v>
      </c>
      <c r="E49" s="60">
        <f>'Пр14. План'!E183</f>
        <v>6261.7619999999997</v>
      </c>
      <c r="F49" s="60">
        <f>'Пр14. План'!F183</f>
        <v>621</v>
      </c>
      <c r="G49" s="60">
        <f>'Пр14. План'!G183</f>
        <v>0</v>
      </c>
      <c r="H49" s="60">
        <f>'Пр14. План'!H183</f>
        <v>5640.7619999999997</v>
      </c>
      <c r="I49" s="60">
        <f>'Пр14. План'!I183</f>
        <v>0</v>
      </c>
      <c r="J49" s="135"/>
      <c r="K49" s="136"/>
    </row>
    <row r="50" spans="1:11" ht="12.75" customHeight="1">
      <c r="A50" s="108"/>
      <c r="B50" s="117"/>
      <c r="C50" s="106"/>
      <c r="D50" s="39">
        <v>2014</v>
      </c>
      <c r="E50" s="60">
        <f>'Пр14. План'!E184</f>
        <v>2087.2539999999999</v>
      </c>
      <c r="F50" s="60">
        <f>'Пр14. План'!F184</f>
        <v>207</v>
      </c>
      <c r="G50" s="60">
        <f>'Пр14. План'!G184</f>
        <v>0</v>
      </c>
      <c r="H50" s="60">
        <f>'Пр14. План'!H184</f>
        <v>1880.2539999999999</v>
      </c>
      <c r="I50" s="60">
        <f>'Пр14. План'!I184</f>
        <v>0</v>
      </c>
      <c r="J50" s="137"/>
      <c r="K50" s="138"/>
    </row>
    <row r="51" spans="1:11" ht="12.75" customHeight="1">
      <c r="A51" s="108"/>
      <c r="B51" s="117"/>
      <c r="C51" s="106"/>
      <c r="D51" s="39">
        <v>2015</v>
      </c>
      <c r="E51" s="60">
        <f>'Пр14. План'!E185</f>
        <v>2087.2539999999999</v>
      </c>
      <c r="F51" s="60">
        <f>'Пр14. План'!F185</f>
        <v>207</v>
      </c>
      <c r="G51" s="60">
        <f>'Пр14. План'!G185</f>
        <v>0</v>
      </c>
      <c r="H51" s="60">
        <f>'Пр14. План'!H185</f>
        <v>1880.2539999999999</v>
      </c>
      <c r="I51" s="60">
        <f>'Пр14. План'!I185</f>
        <v>0</v>
      </c>
      <c r="J51" s="137"/>
      <c r="K51" s="138"/>
    </row>
    <row r="52" spans="1:11" ht="26.25" customHeight="1">
      <c r="A52" s="108"/>
      <c r="B52" s="117"/>
      <c r="C52" s="106"/>
      <c r="D52" s="39">
        <v>2016</v>
      </c>
      <c r="E52" s="60">
        <f>'Пр14. План'!E186</f>
        <v>2087.2539999999999</v>
      </c>
      <c r="F52" s="60">
        <f>'Пр14. План'!F186</f>
        <v>207</v>
      </c>
      <c r="G52" s="60">
        <f>'Пр14. План'!G186</f>
        <v>0</v>
      </c>
      <c r="H52" s="60">
        <f>'Пр14. План'!H186</f>
        <v>1880.2539999999999</v>
      </c>
      <c r="I52" s="60">
        <f>'Пр14. План'!I186</f>
        <v>0</v>
      </c>
      <c r="J52" s="139"/>
      <c r="K52" s="140"/>
    </row>
    <row r="53" spans="1:11" ht="12.75" customHeight="1">
      <c r="A53" s="108" t="s">
        <v>15</v>
      </c>
      <c r="B53" s="112" t="s">
        <v>93</v>
      </c>
      <c r="C53" s="108"/>
      <c r="D53" s="34" t="s">
        <v>7</v>
      </c>
      <c r="E53" s="54">
        <f>E57</f>
        <v>6261.7619999999997</v>
      </c>
      <c r="F53" s="54">
        <f>F57</f>
        <v>621</v>
      </c>
      <c r="G53" s="54">
        <f>G57</f>
        <v>0</v>
      </c>
      <c r="H53" s="54">
        <f>H57</f>
        <v>5640.7619999999997</v>
      </c>
      <c r="I53" s="54">
        <f>I57</f>
        <v>0</v>
      </c>
      <c r="J53" s="115"/>
      <c r="K53" s="115"/>
    </row>
    <row r="54" spans="1:11" ht="12.75" customHeight="1">
      <c r="A54" s="108"/>
      <c r="B54" s="112"/>
      <c r="C54" s="108"/>
      <c r="D54" s="34">
        <v>2014</v>
      </c>
      <c r="E54" s="54">
        <f t="shared" ref="E54:I56" si="6">E58</f>
        <v>2087.2539999999999</v>
      </c>
      <c r="F54" s="54">
        <f t="shared" si="6"/>
        <v>207</v>
      </c>
      <c r="G54" s="54">
        <f t="shared" si="6"/>
        <v>0</v>
      </c>
      <c r="H54" s="54">
        <f t="shared" si="6"/>
        <v>1880.2539999999999</v>
      </c>
      <c r="I54" s="54">
        <f t="shared" si="6"/>
        <v>0</v>
      </c>
      <c r="J54" s="115"/>
      <c r="K54" s="115"/>
    </row>
    <row r="55" spans="1:11" ht="12.75" customHeight="1">
      <c r="A55" s="108"/>
      <c r="B55" s="112"/>
      <c r="C55" s="108"/>
      <c r="D55" s="34">
        <v>2015</v>
      </c>
      <c r="E55" s="54">
        <f t="shared" si="6"/>
        <v>2087.2539999999999</v>
      </c>
      <c r="F55" s="54">
        <f t="shared" si="6"/>
        <v>207</v>
      </c>
      <c r="G55" s="54">
        <f t="shared" si="6"/>
        <v>0</v>
      </c>
      <c r="H55" s="54">
        <f t="shared" si="6"/>
        <v>1880.2539999999999</v>
      </c>
      <c r="I55" s="54">
        <f t="shared" si="6"/>
        <v>0</v>
      </c>
      <c r="J55" s="115"/>
      <c r="K55" s="115"/>
    </row>
    <row r="56" spans="1:11" ht="12.75" customHeight="1">
      <c r="A56" s="108"/>
      <c r="B56" s="112"/>
      <c r="C56" s="108"/>
      <c r="D56" s="34">
        <v>2016</v>
      </c>
      <c r="E56" s="54">
        <f t="shared" si="6"/>
        <v>2087.2539999999999</v>
      </c>
      <c r="F56" s="54">
        <f t="shared" si="6"/>
        <v>207</v>
      </c>
      <c r="G56" s="54">
        <f t="shared" si="6"/>
        <v>0</v>
      </c>
      <c r="H56" s="54">
        <f t="shared" si="6"/>
        <v>1880.2539999999999</v>
      </c>
      <c r="I56" s="54">
        <f t="shared" si="6"/>
        <v>0</v>
      </c>
      <c r="J56" s="115"/>
      <c r="K56" s="115"/>
    </row>
    <row r="57" spans="1:11" ht="12.75" customHeight="1">
      <c r="A57" s="108" t="s">
        <v>23</v>
      </c>
      <c r="B57" s="109" t="s">
        <v>143</v>
      </c>
      <c r="C57" s="108"/>
      <c r="D57" s="34" t="s">
        <v>7</v>
      </c>
      <c r="E57" s="54">
        <f>'Пр14. План'!E191</f>
        <v>6261.7619999999997</v>
      </c>
      <c r="F57" s="54">
        <f>'Пр14. План'!F191</f>
        <v>621</v>
      </c>
      <c r="G57" s="54">
        <f>'Пр14. План'!G191</f>
        <v>0</v>
      </c>
      <c r="H57" s="54">
        <f>'Пр14. План'!H191</f>
        <v>5640.7619999999997</v>
      </c>
      <c r="I57" s="54">
        <f>'Пр14. План'!I191</f>
        <v>0</v>
      </c>
      <c r="J57" s="115" t="s">
        <v>185</v>
      </c>
      <c r="K57" s="122" t="s">
        <v>140</v>
      </c>
    </row>
    <row r="58" spans="1:11" ht="12.75" customHeight="1">
      <c r="A58" s="108"/>
      <c r="B58" s="110"/>
      <c r="C58" s="108"/>
      <c r="D58" s="34">
        <v>2014</v>
      </c>
      <c r="E58" s="54">
        <f>'Пр14. План'!E192</f>
        <v>2087.2539999999999</v>
      </c>
      <c r="F58" s="54">
        <f>'Пр14. План'!F192</f>
        <v>207</v>
      </c>
      <c r="G58" s="54">
        <f>'Пр14. План'!G192</f>
        <v>0</v>
      </c>
      <c r="H58" s="54">
        <f>'Пр14. План'!H192</f>
        <v>1880.2539999999999</v>
      </c>
      <c r="I58" s="54">
        <f>'Пр14. План'!I192</f>
        <v>0</v>
      </c>
      <c r="J58" s="115"/>
      <c r="K58" s="122"/>
    </row>
    <row r="59" spans="1:11" ht="12.75" customHeight="1">
      <c r="A59" s="108"/>
      <c r="B59" s="110"/>
      <c r="C59" s="108"/>
      <c r="D59" s="34">
        <v>2015</v>
      </c>
      <c r="E59" s="54">
        <f>'Пр14. План'!E193</f>
        <v>2087.2539999999999</v>
      </c>
      <c r="F59" s="54">
        <f>'Пр14. План'!F193</f>
        <v>207</v>
      </c>
      <c r="G59" s="54">
        <f>'Пр14. План'!G193</f>
        <v>0</v>
      </c>
      <c r="H59" s="54">
        <f>'Пр14. План'!H193</f>
        <v>1880.2539999999999</v>
      </c>
      <c r="I59" s="54">
        <f>'Пр14. План'!I193</f>
        <v>0</v>
      </c>
      <c r="J59" s="115"/>
      <c r="K59" s="122"/>
    </row>
    <row r="60" spans="1:11" ht="12.75" customHeight="1">
      <c r="A60" s="108"/>
      <c r="B60" s="111"/>
      <c r="C60" s="108"/>
      <c r="D60" s="34">
        <v>2016</v>
      </c>
      <c r="E60" s="54">
        <f>'Пр14. План'!E194</f>
        <v>2087.2539999999999</v>
      </c>
      <c r="F60" s="54">
        <f>'Пр14. План'!F194</f>
        <v>207</v>
      </c>
      <c r="G60" s="54">
        <f>'Пр14. План'!G194</f>
        <v>0</v>
      </c>
      <c r="H60" s="54">
        <f>'Пр14. План'!H194</f>
        <v>1880.2539999999999</v>
      </c>
      <c r="I60" s="54">
        <f>'Пр14. План'!I194</f>
        <v>0</v>
      </c>
      <c r="J60" s="115"/>
      <c r="K60" s="122"/>
    </row>
    <row r="61" spans="1:11" ht="12.75" customHeight="1">
      <c r="A61" s="108" t="s">
        <v>42</v>
      </c>
      <c r="B61" s="117" t="s">
        <v>166</v>
      </c>
      <c r="C61" s="106"/>
      <c r="D61" s="39" t="s">
        <v>7</v>
      </c>
      <c r="E61" s="60">
        <f>'Пр14. План'!E203</f>
        <v>3815.3999999999996</v>
      </c>
      <c r="F61" s="60">
        <f>'Пр14. План'!F203</f>
        <v>422.1</v>
      </c>
      <c r="G61" s="60">
        <f>'Пр14. План'!G203</f>
        <v>0</v>
      </c>
      <c r="H61" s="60">
        <f>'Пр14. План'!H203</f>
        <v>3393.2999999999997</v>
      </c>
      <c r="I61" s="60">
        <f>'Пр14. План'!I203</f>
        <v>0</v>
      </c>
      <c r="J61" s="115"/>
      <c r="K61" s="115"/>
    </row>
    <row r="62" spans="1:11" ht="12.75" customHeight="1">
      <c r="A62" s="108"/>
      <c r="B62" s="117"/>
      <c r="C62" s="106"/>
      <c r="D62" s="39">
        <v>2014</v>
      </c>
      <c r="E62" s="60">
        <f>'Пр14. План'!E204</f>
        <v>1479.5</v>
      </c>
      <c r="F62" s="60">
        <f>'Пр14. План'!F204</f>
        <v>422.1</v>
      </c>
      <c r="G62" s="60">
        <f>'Пр14. План'!G204</f>
        <v>0</v>
      </c>
      <c r="H62" s="60">
        <f>'Пр14. План'!H204</f>
        <v>1057.4000000000001</v>
      </c>
      <c r="I62" s="60">
        <f>'Пр14. План'!I204</f>
        <v>0</v>
      </c>
      <c r="J62" s="115"/>
      <c r="K62" s="115"/>
    </row>
    <row r="63" spans="1:11" ht="12.75" customHeight="1">
      <c r="A63" s="108"/>
      <c r="B63" s="117"/>
      <c r="C63" s="106"/>
      <c r="D63" s="39">
        <v>2015</v>
      </c>
      <c r="E63" s="60">
        <f>'Пр14. План'!E205</f>
        <v>1129.5</v>
      </c>
      <c r="F63" s="60">
        <f>'Пр14. План'!F205</f>
        <v>0</v>
      </c>
      <c r="G63" s="60">
        <f>'Пр14. План'!G205</f>
        <v>0</v>
      </c>
      <c r="H63" s="60">
        <f>'Пр14. План'!H205</f>
        <v>1129.5</v>
      </c>
      <c r="I63" s="60">
        <f>'Пр14. План'!I205</f>
        <v>0</v>
      </c>
      <c r="J63" s="115"/>
      <c r="K63" s="115"/>
    </row>
    <row r="64" spans="1:11" ht="12.75" customHeight="1">
      <c r="A64" s="108"/>
      <c r="B64" s="117"/>
      <c r="C64" s="106"/>
      <c r="D64" s="39">
        <v>2016</v>
      </c>
      <c r="E64" s="60">
        <f>'Пр14. План'!E206</f>
        <v>1206.4000000000001</v>
      </c>
      <c r="F64" s="60">
        <f>'Пр14. План'!F206</f>
        <v>0</v>
      </c>
      <c r="G64" s="60">
        <f>'Пр14. План'!G206</f>
        <v>0</v>
      </c>
      <c r="H64" s="60">
        <f>'Пр14. План'!H206</f>
        <v>1206.4000000000001</v>
      </c>
      <c r="I64" s="60">
        <f>'Пр14. План'!I206</f>
        <v>0</v>
      </c>
      <c r="J64" s="115"/>
      <c r="K64" s="115"/>
    </row>
    <row r="65" spans="1:11" ht="12.75" customHeight="1">
      <c r="A65" s="108" t="s">
        <v>57</v>
      </c>
      <c r="B65" s="112" t="s">
        <v>144</v>
      </c>
      <c r="C65" s="108"/>
      <c r="D65" s="34" t="s">
        <v>7</v>
      </c>
      <c r="E65" s="54">
        <f>E69</f>
        <v>2765.3999999999996</v>
      </c>
      <c r="F65" s="54">
        <f>F69</f>
        <v>422.1</v>
      </c>
      <c r="G65" s="54">
        <f>G69</f>
        <v>0</v>
      </c>
      <c r="H65" s="54">
        <f>H69</f>
        <v>2343.2999999999997</v>
      </c>
      <c r="I65" s="54">
        <f>I69</f>
        <v>0</v>
      </c>
      <c r="J65" s="115"/>
      <c r="K65" s="115"/>
    </row>
    <row r="66" spans="1:11" ht="12.75" customHeight="1">
      <c r="A66" s="108"/>
      <c r="B66" s="112"/>
      <c r="C66" s="108"/>
      <c r="D66" s="34">
        <v>2014</v>
      </c>
      <c r="E66" s="54">
        <f t="shared" ref="E66:I68" si="7">E70</f>
        <v>1129.5</v>
      </c>
      <c r="F66" s="54">
        <f t="shared" si="7"/>
        <v>422.1</v>
      </c>
      <c r="G66" s="54">
        <f t="shared" si="7"/>
        <v>0</v>
      </c>
      <c r="H66" s="54">
        <f t="shared" si="7"/>
        <v>707.4</v>
      </c>
      <c r="I66" s="54">
        <f t="shared" si="7"/>
        <v>0</v>
      </c>
      <c r="J66" s="115"/>
      <c r="K66" s="115"/>
    </row>
    <row r="67" spans="1:11" ht="12.75" customHeight="1">
      <c r="A67" s="108"/>
      <c r="B67" s="112"/>
      <c r="C67" s="108"/>
      <c r="D67" s="34">
        <v>2015</v>
      </c>
      <c r="E67" s="54">
        <f t="shared" si="7"/>
        <v>779.5</v>
      </c>
      <c r="F67" s="54">
        <f t="shared" si="7"/>
        <v>0</v>
      </c>
      <c r="G67" s="54">
        <f t="shared" si="7"/>
        <v>0</v>
      </c>
      <c r="H67" s="54">
        <f t="shared" si="7"/>
        <v>779.5</v>
      </c>
      <c r="I67" s="54">
        <f t="shared" si="7"/>
        <v>0</v>
      </c>
      <c r="J67" s="115"/>
      <c r="K67" s="115"/>
    </row>
    <row r="68" spans="1:11" ht="28.5" customHeight="1">
      <c r="A68" s="108"/>
      <c r="B68" s="112"/>
      <c r="C68" s="108"/>
      <c r="D68" s="34">
        <v>2016</v>
      </c>
      <c r="E68" s="54">
        <f t="shared" si="7"/>
        <v>856.4</v>
      </c>
      <c r="F68" s="54">
        <f t="shared" si="7"/>
        <v>0</v>
      </c>
      <c r="G68" s="54">
        <f t="shared" si="7"/>
        <v>0</v>
      </c>
      <c r="H68" s="54">
        <f t="shared" si="7"/>
        <v>856.4</v>
      </c>
      <c r="I68" s="54">
        <f t="shared" si="7"/>
        <v>0</v>
      </c>
      <c r="J68" s="115"/>
      <c r="K68" s="115"/>
    </row>
    <row r="69" spans="1:11" ht="15" customHeight="1">
      <c r="A69" s="108" t="s">
        <v>58</v>
      </c>
      <c r="B69" s="109" t="s">
        <v>160</v>
      </c>
      <c r="C69" s="108"/>
      <c r="D69" s="34" t="s">
        <v>7</v>
      </c>
      <c r="E69" s="54">
        <f>'Пр14. План'!E211</f>
        <v>2765.3999999999996</v>
      </c>
      <c r="F69" s="54">
        <f>'Пр14. План'!F211</f>
        <v>422.1</v>
      </c>
      <c r="G69" s="54">
        <f>'Пр14. План'!G211</f>
        <v>0</v>
      </c>
      <c r="H69" s="54">
        <f>'Пр14. План'!H211</f>
        <v>2343.2999999999997</v>
      </c>
      <c r="I69" s="54">
        <f>'Пр14. План'!I211</f>
        <v>0</v>
      </c>
      <c r="J69" s="115" t="s">
        <v>159</v>
      </c>
      <c r="K69" s="106" t="s">
        <v>187</v>
      </c>
    </row>
    <row r="70" spans="1:11">
      <c r="A70" s="108"/>
      <c r="B70" s="110"/>
      <c r="C70" s="108"/>
      <c r="D70" s="34">
        <v>2014</v>
      </c>
      <c r="E70" s="54">
        <f>'Пр14. План'!E212</f>
        <v>1129.5</v>
      </c>
      <c r="F70" s="54">
        <f>'Пр14. План'!F212</f>
        <v>422.1</v>
      </c>
      <c r="G70" s="54">
        <f>'Пр14. План'!G212</f>
        <v>0</v>
      </c>
      <c r="H70" s="54">
        <f>'Пр14. План'!H212</f>
        <v>707.4</v>
      </c>
      <c r="I70" s="54">
        <f>'Пр14. План'!I212</f>
        <v>0</v>
      </c>
      <c r="J70" s="115"/>
      <c r="K70" s="106"/>
    </row>
    <row r="71" spans="1:11">
      <c r="A71" s="108"/>
      <c r="B71" s="110"/>
      <c r="C71" s="108"/>
      <c r="D71" s="34">
        <v>2015</v>
      </c>
      <c r="E71" s="54">
        <f>'Пр14. План'!E213</f>
        <v>779.5</v>
      </c>
      <c r="F71" s="54">
        <f>'Пр14. План'!F213</f>
        <v>0</v>
      </c>
      <c r="G71" s="54">
        <f>'Пр14. План'!G213</f>
        <v>0</v>
      </c>
      <c r="H71" s="54">
        <f>'Пр14. План'!H213</f>
        <v>779.5</v>
      </c>
      <c r="I71" s="54">
        <f>'Пр14. План'!I213</f>
        <v>0</v>
      </c>
      <c r="J71" s="115"/>
      <c r="K71" s="106"/>
    </row>
    <row r="72" spans="1:11">
      <c r="A72" s="108"/>
      <c r="B72" s="111"/>
      <c r="C72" s="108"/>
      <c r="D72" s="34">
        <v>2016</v>
      </c>
      <c r="E72" s="54">
        <f>'Пр14. План'!E214</f>
        <v>856.4</v>
      </c>
      <c r="F72" s="54">
        <f>'Пр14. План'!F214</f>
        <v>0</v>
      </c>
      <c r="G72" s="54">
        <f>'Пр14. План'!G214</f>
        <v>0</v>
      </c>
      <c r="H72" s="54">
        <f>'Пр14. План'!H214</f>
        <v>856.4</v>
      </c>
      <c r="I72" s="54">
        <f>'Пр14. План'!I214</f>
        <v>0</v>
      </c>
      <c r="J72" s="115"/>
      <c r="K72" s="106"/>
    </row>
    <row r="73" spans="1:11" ht="12.75" customHeight="1">
      <c r="A73" s="108" t="s">
        <v>61</v>
      </c>
      <c r="B73" s="112" t="s">
        <v>150</v>
      </c>
      <c r="C73" s="108"/>
      <c r="D73" s="34" t="s">
        <v>7</v>
      </c>
      <c r="E73" s="54">
        <f>E77</f>
        <v>1050</v>
      </c>
      <c r="F73" s="54">
        <f>F77</f>
        <v>0</v>
      </c>
      <c r="G73" s="54">
        <f>G77</f>
        <v>0</v>
      </c>
      <c r="H73" s="54">
        <f>H77</f>
        <v>1050</v>
      </c>
      <c r="I73" s="54">
        <f>I77</f>
        <v>0</v>
      </c>
      <c r="J73" s="115"/>
      <c r="K73" s="115"/>
    </row>
    <row r="74" spans="1:11" ht="11.25" customHeight="1">
      <c r="A74" s="108"/>
      <c r="B74" s="112"/>
      <c r="C74" s="108"/>
      <c r="D74" s="34">
        <v>2014</v>
      </c>
      <c r="E74" s="54">
        <f t="shared" ref="E74:I76" si="8">E78</f>
        <v>350</v>
      </c>
      <c r="F74" s="54">
        <f t="shared" si="8"/>
        <v>0</v>
      </c>
      <c r="G74" s="54">
        <f t="shared" si="8"/>
        <v>0</v>
      </c>
      <c r="H74" s="54">
        <f t="shared" si="8"/>
        <v>350</v>
      </c>
      <c r="I74" s="54">
        <f t="shared" si="8"/>
        <v>0</v>
      </c>
      <c r="J74" s="115"/>
      <c r="K74" s="115"/>
    </row>
    <row r="75" spans="1:11" ht="13.5" customHeight="1">
      <c r="A75" s="108"/>
      <c r="B75" s="112"/>
      <c r="C75" s="108"/>
      <c r="D75" s="34">
        <v>2015</v>
      </c>
      <c r="E75" s="54">
        <f t="shared" si="8"/>
        <v>350</v>
      </c>
      <c r="F75" s="54">
        <f t="shared" si="8"/>
        <v>0</v>
      </c>
      <c r="G75" s="54">
        <f t="shared" si="8"/>
        <v>0</v>
      </c>
      <c r="H75" s="54">
        <f t="shared" si="8"/>
        <v>350</v>
      </c>
      <c r="I75" s="54">
        <f t="shared" si="8"/>
        <v>0</v>
      </c>
      <c r="J75" s="115"/>
      <c r="K75" s="115"/>
    </row>
    <row r="76" spans="1:11" ht="10.5" customHeight="1">
      <c r="A76" s="108"/>
      <c r="B76" s="112"/>
      <c r="C76" s="108"/>
      <c r="D76" s="34">
        <v>2016</v>
      </c>
      <c r="E76" s="54">
        <f t="shared" si="8"/>
        <v>350</v>
      </c>
      <c r="F76" s="54">
        <f t="shared" si="8"/>
        <v>0</v>
      </c>
      <c r="G76" s="54">
        <f t="shared" si="8"/>
        <v>0</v>
      </c>
      <c r="H76" s="54">
        <f t="shared" si="8"/>
        <v>350</v>
      </c>
      <c r="I76" s="54">
        <f t="shared" si="8"/>
        <v>0</v>
      </c>
      <c r="J76" s="115"/>
      <c r="K76" s="115"/>
    </row>
    <row r="77" spans="1:11" ht="11.25" customHeight="1">
      <c r="A77" s="108" t="s">
        <v>62</v>
      </c>
      <c r="B77" s="109" t="s">
        <v>152</v>
      </c>
      <c r="C77" s="108"/>
      <c r="D77" s="34" t="s">
        <v>7</v>
      </c>
      <c r="E77" s="54">
        <f>'Пр14. План'!E235</f>
        <v>1050</v>
      </c>
      <c r="F77" s="54">
        <f>'Пр14. План'!F235</f>
        <v>0</v>
      </c>
      <c r="G77" s="54">
        <f>'Пр14. План'!G235</f>
        <v>0</v>
      </c>
      <c r="H77" s="54">
        <f>'Пр14. План'!H235</f>
        <v>1050</v>
      </c>
      <c r="I77" s="54">
        <f>'Пр14. План'!I235</f>
        <v>0</v>
      </c>
      <c r="J77" s="115" t="s">
        <v>158</v>
      </c>
      <c r="K77" s="106" t="s">
        <v>189</v>
      </c>
    </row>
    <row r="78" spans="1:11">
      <c r="A78" s="108"/>
      <c r="B78" s="110"/>
      <c r="C78" s="108"/>
      <c r="D78" s="34">
        <v>2014</v>
      </c>
      <c r="E78" s="54">
        <f>'Пр14. План'!E236</f>
        <v>350</v>
      </c>
      <c r="F78" s="54">
        <f>'Пр14. План'!F236</f>
        <v>0</v>
      </c>
      <c r="G78" s="54">
        <f>'Пр14. План'!G236</f>
        <v>0</v>
      </c>
      <c r="H78" s="54">
        <f>'Пр14. План'!H236</f>
        <v>350</v>
      </c>
      <c r="I78" s="54">
        <f>'Пр14. План'!I236</f>
        <v>0</v>
      </c>
      <c r="J78" s="115"/>
      <c r="K78" s="106"/>
    </row>
    <row r="79" spans="1:11" ht="11.25" customHeight="1">
      <c r="A79" s="108"/>
      <c r="B79" s="110"/>
      <c r="C79" s="108"/>
      <c r="D79" s="34">
        <v>2015</v>
      </c>
      <c r="E79" s="54">
        <f>'Пр14. План'!E237</f>
        <v>350</v>
      </c>
      <c r="F79" s="54">
        <f>'Пр14. План'!F237</f>
        <v>0</v>
      </c>
      <c r="G79" s="54">
        <f>'Пр14. План'!G237</f>
        <v>0</v>
      </c>
      <c r="H79" s="54">
        <f>'Пр14. План'!H237</f>
        <v>350</v>
      </c>
      <c r="I79" s="54">
        <f>'Пр14. План'!I237</f>
        <v>0</v>
      </c>
      <c r="J79" s="115"/>
      <c r="K79" s="106"/>
    </row>
    <row r="80" spans="1:11" ht="12.75" customHeight="1">
      <c r="A80" s="108"/>
      <c r="B80" s="111"/>
      <c r="C80" s="108"/>
      <c r="D80" s="34">
        <v>2016</v>
      </c>
      <c r="E80" s="54">
        <f>'Пр14. План'!E238</f>
        <v>350</v>
      </c>
      <c r="F80" s="54">
        <f>'Пр14. План'!F238</f>
        <v>0</v>
      </c>
      <c r="G80" s="54">
        <f>'Пр14. План'!G238</f>
        <v>0</v>
      </c>
      <c r="H80" s="54">
        <f>'Пр14. План'!H238</f>
        <v>350</v>
      </c>
      <c r="I80" s="54">
        <f>'Пр14. План'!I238</f>
        <v>0</v>
      </c>
      <c r="J80" s="115"/>
      <c r="K80" s="106"/>
    </row>
  </sheetData>
  <mergeCells count="90">
    <mergeCell ref="K57:K60"/>
    <mergeCell ref="J57:J60"/>
    <mergeCell ref="A53:A56"/>
    <mergeCell ref="B53:B56"/>
    <mergeCell ref="C53:C56"/>
    <mergeCell ref="A57:A60"/>
    <mergeCell ref="B57:B60"/>
    <mergeCell ref="C57:C60"/>
    <mergeCell ref="C25:C28"/>
    <mergeCell ref="C29:C32"/>
    <mergeCell ref="C33:C36"/>
    <mergeCell ref="C37:C40"/>
    <mergeCell ref="J49:K52"/>
    <mergeCell ref="J37:J40"/>
    <mergeCell ref="K37:K40"/>
    <mergeCell ref="J33:K36"/>
    <mergeCell ref="J29:J32"/>
    <mergeCell ref="K29:K32"/>
    <mergeCell ref="J41:K44"/>
    <mergeCell ref="J45:J48"/>
    <mergeCell ref="K45:K48"/>
    <mergeCell ref="B29:B32"/>
    <mergeCell ref="B33:B36"/>
    <mergeCell ref="B37:B40"/>
    <mergeCell ref="A77:A80"/>
    <mergeCell ref="B77:B80"/>
    <mergeCell ref="A69:A72"/>
    <mergeCell ref="B69:B72"/>
    <mergeCell ref="A61:A64"/>
    <mergeCell ref="B61:B64"/>
    <mergeCell ref="A41:A44"/>
    <mergeCell ref="A45:A48"/>
    <mergeCell ref="B41:B44"/>
    <mergeCell ref="B45:B48"/>
    <mergeCell ref="C77:C80"/>
    <mergeCell ref="K77:K80"/>
    <mergeCell ref="J77:J80"/>
    <mergeCell ref="A73:A76"/>
    <mergeCell ref="B73:B76"/>
    <mergeCell ref="C73:C76"/>
    <mergeCell ref="J73:K76"/>
    <mergeCell ref="C69:C72"/>
    <mergeCell ref="K69:K72"/>
    <mergeCell ref="J69:J72"/>
    <mergeCell ref="A65:A68"/>
    <mergeCell ref="B65:B68"/>
    <mergeCell ref="C65:C68"/>
    <mergeCell ref="J65:K68"/>
    <mergeCell ref="C61:C64"/>
    <mergeCell ref="J61:K64"/>
    <mergeCell ref="J53:K56"/>
    <mergeCell ref="J17:K20"/>
    <mergeCell ref="A49:A52"/>
    <mergeCell ref="B49:B52"/>
    <mergeCell ref="C49:C52"/>
    <mergeCell ref="J21:J24"/>
    <mergeCell ref="K21:K24"/>
    <mergeCell ref="A25:A28"/>
    <mergeCell ref="C21:C24"/>
    <mergeCell ref="B25:B28"/>
    <mergeCell ref="A29:A32"/>
    <mergeCell ref="A33:A36"/>
    <mergeCell ref="A37:A40"/>
    <mergeCell ref="J25:K28"/>
    <mergeCell ref="A1:J1"/>
    <mergeCell ref="A21:A24"/>
    <mergeCell ref="B21:B24"/>
    <mergeCell ref="J13:J16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K13:K16"/>
    <mergeCell ref="L21:L24"/>
    <mergeCell ref="C3:C4"/>
    <mergeCell ref="D3:I3"/>
    <mergeCell ref="J3:J4"/>
    <mergeCell ref="A13:A16"/>
    <mergeCell ref="B13:B16"/>
    <mergeCell ref="A9:A12"/>
    <mergeCell ref="B9:B12"/>
    <mergeCell ref="C9:C12"/>
    <mergeCell ref="C13:C1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4"/>
  <sheetViews>
    <sheetView tabSelected="1" view="pageBreakPreview" topLeftCell="A253" zoomScaleNormal="100" zoomScaleSheetLayoutView="100" workbookViewId="0">
      <selection activeCell="O5" sqref="O5"/>
    </sheetView>
  </sheetViews>
  <sheetFormatPr defaultRowHeight="11.25"/>
  <cols>
    <col min="1" max="1" width="6.5703125" style="25" customWidth="1"/>
    <col min="2" max="2" width="36" style="27" customWidth="1"/>
    <col min="3" max="3" width="9.140625" style="26"/>
    <col min="4" max="4" width="8.85546875" style="27" customWidth="1"/>
    <col min="5" max="9" width="10.140625" style="55" customWidth="1"/>
    <col min="10" max="10" width="24.140625" style="28" customWidth="1"/>
    <col min="11" max="11" width="15.7109375" style="28" customWidth="1"/>
    <col min="12" max="12" width="15.28515625" style="26" customWidth="1"/>
    <col min="13" max="16384" width="9.140625" style="26"/>
  </cols>
  <sheetData>
    <row r="1" spans="1:12" ht="36.75" customHeight="1">
      <c r="J1" s="167" t="s">
        <v>293</v>
      </c>
      <c r="K1" s="167"/>
      <c r="L1" s="167"/>
    </row>
    <row r="2" spans="1:12" ht="9" customHeight="1"/>
    <row r="3" spans="1:12">
      <c r="A3" s="163" t="s">
        <v>83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5" spans="1:12" ht="21.75" customHeight="1">
      <c r="A5" s="165" t="s">
        <v>0</v>
      </c>
      <c r="B5" s="164" t="s">
        <v>55</v>
      </c>
      <c r="C5" s="164" t="s">
        <v>16</v>
      </c>
      <c r="D5" s="164" t="s">
        <v>1</v>
      </c>
      <c r="E5" s="164"/>
      <c r="F5" s="164"/>
      <c r="G5" s="164"/>
      <c r="H5" s="164"/>
      <c r="I5" s="164"/>
      <c r="J5" s="166" t="s">
        <v>29</v>
      </c>
      <c r="K5" s="166"/>
      <c r="L5" s="164" t="s">
        <v>28</v>
      </c>
    </row>
    <row r="6" spans="1:12" ht="24" customHeight="1">
      <c r="A6" s="165"/>
      <c r="B6" s="164"/>
      <c r="C6" s="164"/>
      <c r="D6" s="52" t="s">
        <v>30</v>
      </c>
      <c r="E6" s="56" t="s">
        <v>7</v>
      </c>
      <c r="F6" s="56" t="s">
        <v>3</v>
      </c>
      <c r="G6" s="56" t="s">
        <v>4</v>
      </c>
      <c r="H6" s="56" t="s">
        <v>5</v>
      </c>
      <c r="I6" s="56" t="s">
        <v>6</v>
      </c>
      <c r="J6" s="53" t="s">
        <v>10</v>
      </c>
      <c r="K6" s="53" t="s">
        <v>11</v>
      </c>
      <c r="L6" s="164"/>
    </row>
    <row r="7" spans="1:12" s="29" customFormat="1" ht="12.75" customHeight="1">
      <c r="A7" s="108"/>
      <c r="B7" s="159" t="s">
        <v>84</v>
      </c>
      <c r="C7" s="117"/>
      <c r="D7" s="75" t="s">
        <v>7</v>
      </c>
      <c r="E7" s="71">
        <f t="shared" ref="E7:I10" si="0">E11+E183+E203</f>
        <v>410141.91200000001</v>
      </c>
      <c r="F7" s="71">
        <f t="shared" si="0"/>
        <v>244236.30000000002</v>
      </c>
      <c r="G7" s="71">
        <f t="shared" si="0"/>
        <v>0</v>
      </c>
      <c r="H7" s="71">
        <f t="shared" si="0"/>
        <v>165905.61199999999</v>
      </c>
      <c r="I7" s="71">
        <f t="shared" si="0"/>
        <v>0</v>
      </c>
      <c r="J7" s="162"/>
      <c r="K7" s="162"/>
      <c r="L7" s="106"/>
    </row>
    <row r="8" spans="1:12" s="29" customFormat="1" ht="12.75" customHeight="1">
      <c r="A8" s="108"/>
      <c r="B8" s="160"/>
      <c r="C8" s="117"/>
      <c r="D8" s="75">
        <v>2014</v>
      </c>
      <c r="E8" s="71">
        <f t="shared" si="0"/>
        <v>150186.50399999999</v>
      </c>
      <c r="F8" s="71">
        <f t="shared" si="0"/>
        <v>93686.1</v>
      </c>
      <c r="G8" s="71">
        <f t="shared" si="0"/>
        <v>0</v>
      </c>
      <c r="H8" s="71">
        <f t="shared" si="0"/>
        <v>56500.404000000002</v>
      </c>
      <c r="I8" s="71">
        <f t="shared" si="0"/>
        <v>0</v>
      </c>
      <c r="J8" s="162"/>
      <c r="K8" s="162"/>
      <c r="L8" s="106"/>
    </row>
    <row r="9" spans="1:12" s="29" customFormat="1" ht="12.75" customHeight="1">
      <c r="A9" s="108"/>
      <c r="B9" s="160"/>
      <c r="C9" s="117"/>
      <c r="D9" s="75">
        <v>2015</v>
      </c>
      <c r="E9" s="71">
        <f t="shared" si="0"/>
        <v>129939.25399999999</v>
      </c>
      <c r="F9" s="71">
        <f t="shared" si="0"/>
        <v>75275.099999999991</v>
      </c>
      <c r="G9" s="71">
        <f t="shared" si="0"/>
        <v>0</v>
      </c>
      <c r="H9" s="71">
        <f t="shared" si="0"/>
        <v>54664.153999999995</v>
      </c>
      <c r="I9" s="71">
        <f t="shared" si="0"/>
        <v>0</v>
      </c>
      <c r="J9" s="162"/>
      <c r="K9" s="162"/>
      <c r="L9" s="106"/>
    </row>
    <row r="10" spans="1:12" s="29" customFormat="1" ht="12.75" customHeight="1">
      <c r="A10" s="108"/>
      <c r="B10" s="161"/>
      <c r="C10" s="117"/>
      <c r="D10" s="75">
        <v>2016</v>
      </c>
      <c r="E10" s="71">
        <f t="shared" si="0"/>
        <v>130016.15399999998</v>
      </c>
      <c r="F10" s="71">
        <f t="shared" si="0"/>
        <v>75275.099999999991</v>
      </c>
      <c r="G10" s="71">
        <f t="shared" si="0"/>
        <v>0</v>
      </c>
      <c r="H10" s="71">
        <f t="shared" si="0"/>
        <v>54741.053999999996</v>
      </c>
      <c r="I10" s="71">
        <f t="shared" si="0"/>
        <v>0</v>
      </c>
      <c r="J10" s="162"/>
      <c r="K10" s="162"/>
      <c r="L10" s="106"/>
    </row>
    <row r="11" spans="1:12" s="29" customFormat="1" ht="12.75" customHeight="1">
      <c r="A11" s="108" t="s">
        <v>13</v>
      </c>
      <c r="B11" s="117" t="str">
        <f>'Пр2 Паспорт МП'!B20</f>
        <v xml:space="preserve">1. ВЦП МО ТР «Развитие образования в Терском районе» на 2014-2016 годы
</v>
      </c>
      <c r="C11" s="117"/>
      <c r="D11" s="75" t="s">
        <v>7</v>
      </c>
      <c r="E11" s="60">
        <f>E15+E39+E67+E95+E135+0.41</f>
        <v>400064.75</v>
      </c>
      <c r="F11" s="60">
        <f t="shared" ref="F11:I11" si="1">F15+F39+F67+F95+F135</f>
        <v>243193.2</v>
      </c>
      <c r="G11" s="60">
        <f t="shared" si="1"/>
        <v>0</v>
      </c>
      <c r="H11" s="60">
        <f>H15+H39+H67+H95+H135+0.41</f>
        <v>156871.55000000002</v>
      </c>
      <c r="I11" s="60">
        <f t="shared" si="1"/>
        <v>0</v>
      </c>
      <c r="J11" s="162"/>
      <c r="K11" s="162"/>
      <c r="L11" s="106"/>
    </row>
    <row r="12" spans="1:12" s="29" customFormat="1" ht="12.75" customHeight="1">
      <c r="A12" s="108"/>
      <c r="B12" s="117"/>
      <c r="C12" s="117"/>
      <c r="D12" s="75">
        <v>2014</v>
      </c>
      <c r="E12" s="60">
        <f>E16+E40+E68+E96+E136+0.41</f>
        <v>146619.75</v>
      </c>
      <c r="F12" s="60">
        <f t="shared" ref="E12:I14" si="2">F16+F40+F68+F96+F136</f>
        <v>93057</v>
      </c>
      <c r="G12" s="60">
        <f t="shared" si="2"/>
        <v>0</v>
      </c>
      <c r="H12" s="60">
        <f>H16+H40+H68+H96+H136+0.41</f>
        <v>53562.75</v>
      </c>
      <c r="I12" s="60">
        <f t="shared" si="2"/>
        <v>0</v>
      </c>
      <c r="J12" s="162"/>
      <c r="K12" s="162"/>
      <c r="L12" s="106"/>
    </row>
    <row r="13" spans="1:12" s="29" customFormat="1" ht="12.75" customHeight="1">
      <c r="A13" s="108"/>
      <c r="B13" s="117"/>
      <c r="C13" s="117"/>
      <c r="D13" s="75">
        <v>2015</v>
      </c>
      <c r="E13" s="60">
        <f t="shared" si="2"/>
        <v>126722.49999999999</v>
      </c>
      <c r="F13" s="60">
        <f t="shared" si="2"/>
        <v>75068.099999999991</v>
      </c>
      <c r="G13" s="60">
        <f t="shared" si="2"/>
        <v>0</v>
      </c>
      <c r="H13" s="60">
        <f t="shared" si="2"/>
        <v>51654.399999999994</v>
      </c>
      <c r="I13" s="60">
        <f t="shared" si="2"/>
        <v>0</v>
      </c>
      <c r="J13" s="162"/>
      <c r="K13" s="162"/>
      <c r="L13" s="106"/>
    </row>
    <row r="14" spans="1:12" s="29" customFormat="1" ht="12.75" customHeight="1">
      <c r="A14" s="108"/>
      <c r="B14" s="117"/>
      <c r="C14" s="117"/>
      <c r="D14" s="75">
        <v>2016</v>
      </c>
      <c r="E14" s="60">
        <f t="shared" si="2"/>
        <v>126722.49999999999</v>
      </c>
      <c r="F14" s="60">
        <f t="shared" si="2"/>
        <v>75068.099999999991</v>
      </c>
      <c r="G14" s="60">
        <f t="shared" si="2"/>
        <v>0</v>
      </c>
      <c r="H14" s="60">
        <f t="shared" si="2"/>
        <v>51654.399999999994</v>
      </c>
      <c r="I14" s="60">
        <f t="shared" si="2"/>
        <v>0</v>
      </c>
      <c r="J14" s="162"/>
      <c r="K14" s="162"/>
      <c r="L14" s="106"/>
    </row>
    <row r="15" spans="1:12" s="29" customFormat="1" ht="12.75" customHeight="1">
      <c r="A15" s="108" t="s">
        <v>8</v>
      </c>
      <c r="B15" s="108" t="s">
        <v>85</v>
      </c>
      <c r="C15" s="108"/>
      <c r="D15" s="45" t="s">
        <v>7</v>
      </c>
      <c r="E15" s="54">
        <f>E19</f>
        <v>1340.7</v>
      </c>
      <c r="F15" s="54">
        <f>F19</f>
        <v>0</v>
      </c>
      <c r="G15" s="54">
        <f>G19</f>
        <v>0</v>
      </c>
      <c r="H15" s="54">
        <f>H19</f>
        <v>1340.7</v>
      </c>
      <c r="I15" s="54">
        <f>I19</f>
        <v>0</v>
      </c>
      <c r="J15" s="162"/>
      <c r="K15" s="162"/>
      <c r="L15" s="106"/>
    </row>
    <row r="16" spans="1:12" s="29" customFormat="1" ht="17.25" customHeight="1">
      <c r="A16" s="108"/>
      <c r="B16" s="108"/>
      <c r="C16" s="108"/>
      <c r="D16" s="45">
        <v>2014</v>
      </c>
      <c r="E16" s="54">
        <f t="shared" ref="E16:I18" si="3">E20</f>
        <v>446.9</v>
      </c>
      <c r="F16" s="54">
        <f t="shared" si="3"/>
        <v>0</v>
      </c>
      <c r="G16" s="54">
        <f t="shared" si="3"/>
        <v>0</v>
      </c>
      <c r="H16" s="54">
        <f t="shared" si="3"/>
        <v>446.9</v>
      </c>
      <c r="I16" s="54">
        <f t="shared" si="3"/>
        <v>0</v>
      </c>
      <c r="J16" s="162"/>
      <c r="K16" s="162"/>
      <c r="L16" s="106"/>
    </row>
    <row r="17" spans="1:12" s="29" customFormat="1" ht="18.75" customHeight="1">
      <c r="A17" s="108"/>
      <c r="B17" s="108"/>
      <c r="C17" s="108"/>
      <c r="D17" s="45">
        <v>2015</v>
      </c>
      <c r="E17" s="54">
        <f t="shared" si="3"/>
        <v>446.9</v>
      </c>
      <c r="F17" s="54">
        <f t="shared" si="3"/>
        <v>0</v>
      </c>
      <c r="G17" s="54">
        <f t="shared" si="3"/>
        <v>0</v>
      </c>
      <c r="H17" s="54">
        <f t="shared" si="3"/>
        <v>446.9</v>
      </c>
      <c r="I17" s="54">
        <f t="shared" si="3"/>
        <v>0</v>
      </c>
      <c r="J17" s="162"/>
      <c r="K17" s="162"/>
      <c r="L17" s="106"/>
    </row>
    <row r="18" spans="1:12" s="29" customFormat="1" ht="19.5" customHeight="1">
      <c r="A18" s="108"/>
      <c r="B18" s="108"/>
      <c r="C18" s="108"/>
      <c r="D18" s="45">
        <v>2016</v>
      </c>
      <c r="E18" s="54">
        <f t="shared" si="3"/>
        <v>446.9</v>
      </c>
      <c r="F18" s="54">
        <f t="shared" si="3"/>
        <v>0</v>
      </c>
      <c r="G18" s="54">
        <f t="shared" si="3"/>
        <v>0</v>
      </c>
      <c r="H18" s="54">
        <f t="shared" si="3"/>
        <v>446.9</v>
      </c>
      <c r="I18" s="54">
        <f t="shared" si="3"/>
        <v>0</v>
      </c>
      <c r="J18" s="162"/>
      <c r="K18" s="162"/>
      <c r="L18" s="106"/>
    </row>
    <row r="19" spans="1:12" s="29" customFormat="1" ht="12.75" customHeight="1">
      <c r="A19" s="109" t="s">
        <v>22</v>
      </c>
      <c r="B19" s="109" t="s">
        <v>123</v>
      </c>
      <c r="C19" s="44"/>
      <c r="D19" s="45" t="s">
        <v>7</v>
      </c>
      <c r="E19" s="54">
        <f>E23+E27+E31+E35</f>
        <v>1340.7</v>
      </c>
      <c r="F19" s="54">
        <f t="shared" ref="F19:I19" si="4">F23+F27+F31+F35</f>
        <v>0</v>
      </c>
      <c r="G19" s="54">
        <f t="shared" si="4"/>
        <v>0</v>
      </c>
      <c r="H19" s="54">
        <f t="shared" si="4"/>
        <v>1340.7</v>
      </c>
      <c r="I19" s="54">
        <f t="shared" si="4"/>
        <v>0</v>
      </c>
      <c r="J19" s="162" t="s">
        <v>188</v>
      </c>
      <c r="K19" s="162"/>
      <c r="L19" s="106" t="s">
        <v>281</v>
      </c>
    </row>
    <row r="20" spans="1:12" s="29" customFormat="1" ht="12.75" customHeight="1">
      <c r="A20" s="110"/>
      <c r="B20" s="110"/>
      <c r="C20" s="44"/>
      <c r="D20" s="45">
        <v>2014</v>
      </c>
      <c r="E20" s="54">
        <f t="shared" ref="E20:I22" si="5">E24+E28+E32+E36</f>
        <v>446.9</v>
      </c>
      <c r="F20" s="54">
        <f t="shared" si="5"/>
        <v>0</v>
      </c>
      <c r="G20" s="54">
        <f t="shared" si="5"/>
        <v>0</v>
      </c>
      <c r="H20" s="54">
        <f t="shared" si="5"/>
        <v>446.9</v>
      </c>
      <c r="I20" s="54">
        <f t="shared" si="5"/>
        <v>0</v>
      </c>
      <c r="J20" s="162"/>
      <c r="K20" s="162"/>
      <c r="L20" s="106"/>
    </row>
    <row r="21" spans="1:12" s="29" customFormat="1" ht="12.75" customHeight="1">
      <c r="A21" s="110"/>
      <c r="B21" s="110"/>
      <c r="C21" s="44"/>
      <c r="D21" s="45">
        <v>2015</v>
      </c>
      <c r="E21" s="54">
        <f t="shared" si="5"/>
        <v>446.9</v>
      </c>
      <c r="F21" s="54">
        <f t="shared" si="5"/>
        <v>0</v>
      </c>
      <c r="G21" s="54">
        <f t="shared" si="5"/>
        <v>0</v>
      </c>
      <c r="H21" s="54">
        <f t="shared" si="5"/>
        <v>446.9</v>
      </c>
      <c r="I21" s="54">
        <f t="shared" si="5"/>
        <v>0</v>
      </c>
      <c r="J21" s="162"/>
      <c r="K21" s="162"/>
      <c r="L21" s="106"/>
    </row>
    <row r="22" spans="1:12" s="29" customFormat="1" ht="16.5" customHeight="1">
      <c r="A22" s="111"/>
      <c r="B22" s="111"/>
      <c r="C22" s="44"/>
      <c r="D22" s="45">
        <v>2016</v>
      </c>
      <c r="E22" s="54">
        <f t="shared" si="5"/>
        <v>446.9</v>
      </c>
      <c r="F22" s="54">
        <f t="shared" si="5"/>
        <v>0</v>
      </c>
      <c r="G22" s="54">
        <f t="shared" si="5"/>
        <v>0</v>
      </c>
      <c r="H22" s="54">
        <f t="shared" si="5"/>
        <v>446.9</v>
      </c>
      <c r="I22" s="54">
        <f t="shared" si="5"/>
        <v>0</v>
      </c>
      <c r="J22" s="162"/>
      <c r="K22" s="162"/>
      <c r="L22" s="106"/>
    </row>
    <row r="23" spans="1:12" s="29" customFormat="1" ht="84.75" customHeight="1">
      <c r="A23" s="108" t="s">
        <v>24</v>
      </c>
      <c r="B23" s="108" t="s">
        <v>86</v>
      </c>
      <c r="C23" s="108"/>
      <c r="D23" s="45" t="s">
        <v>7</v>
      </c>
      <c r="E23" s="54">
        <f>SUM(E24:E26)</f>
        <v>0</v>
      </c>
      <c r="F23" s="54">
        <f>SUM(F24:F26)</f>
        <v>0</v>
      </c>
      <c r="G23" s="54">
        <f>SUM(G24:G26)</f>
        <v>0</v>
      </c>
      <c r="H23" s="54">
        <f>SUM(H24:H26)</f>
        <v>0</v>
      </c>
      <c r="I23" s="54">
        <f>SUM(I24:I26)</f>
        <v>0</v>
      </c>
      <c r="J23" s="47" t="s">
        <v>118</v>
      </c>
      <c r="K23" s="47"/>
      <c r="L23" s="106" t="s">
        <v>277</v>
      </c>
    </row>
    <row r="24" spans="1:12" s="29" customFormat="1" ht="13.5" customHeight="1">
      <c r="A24" s="108"/>
      <c r="B24" s="108"/>
      <c r="C24" s="108"/>
      <c r="D24" s="45">
        <v>2014</v>
      </c>
      <c r="E24" s="54">
        <f>SUM(F24:I24)</f>
        <v>0</v>
      </c>
      <c r="F24" s="54">
        <v>0</v>
      </c>
      <c r="G24" s="54">
        <v>0</v>
      </c>
      <c r="H24" s="54">
        <v>0</v>
      </c>
      <c r="I24" s="54">
        <v>0</v>
      </c>
      <c r="J24" s="47">
        <v>73</v>
      </c>
      <c r="K24" s="47"/>
      <c r="L24" s="106"/>
    </row>
    <row r="25" spans="1:12" s="29" customFormat="1" ht="13.5" customHeight="1">
      <c r="A25" s="108"/>
      <c r="B25" s="108"/>
      <c r="C25" s="108"/>
      <c r="D25" s="45">
        <v>2015</v>
      </c>
      <c r="E25" s="54">
        <f>SUM(F25:I25)</f>
        <v>0</v>
      </c>
      <c r="F25" s="54">
        <v>0</v>
      </c>
      <c r="G25" s="54">
        <v>0</v>
      </c>
      <c r="H25" s="54">
        <v>0</v>
      </c>
      <c r="I25" s="54">
        <v>0</v>
      </c>
      <c r="J25" s="47">
        <v>100</v>
      </c>
      <c r="K25" s="47"/>
      <c r="L25" s="106"/>
    </row>
    <row r="26" spans="1:12" s="29" customFormat="1" ht="13.5" customHeight="1">
      <c r="A26" s="108"/>
      <c r="B26" s="108"/>
      <c r="C26" s="108"/>
      <c r="D26" s="45">
        <v>2016</v>
      </c>
      <c r="E26" s="54">
        <f>SUM(F26:I26)</f>
        <v>0</v>
      </c>
      <c r="F26" s="54">
        <v>0</v>
      </c>
      <c r="G26" s="54">
        <v>0</v>
      </c>
      <c r="H26" s="54">
        <v>0</v>
      </c>
      <c r="I26" s="54">
        <v>0</v>
      </c>
      <c r="J26" s="47">
        <v>100</v>
      </c>
      <c r="K26" s="47"/>
      <c r="L26" s="106"/>
    </row>
    <row r="27" spans="1:12" s="29" customFormat="1" ht="60.75" customHeight="1">
      <c r="A27" s="108" t="s">
        <v>25</v>
      </c>
      <c r="B27" s="108" t="s">
        <v>87</v>
      </c>
      <c r="C27" s="108"/>
      <c r="D27" s="45" t="s">
        <v>7</v>
      </c>
      <c r="E27" s="54">
        <f>+SUM(E28:E30)</f>
        <v>0</v>
      </c>
      <c r="F27" s="54">
        <f>+SUM(F28:F30)</f>
        <v>0</v>
      </c>
      <c r="G27" s="54">
        <f>+SUM(G28:G30)</f>
        <v>0</v>
      </c>
      <c r="H27" s="54">
        <f>+SUM(H28:H30)</f>
        <v>0</v>
      </c>
      <c r="I27" s="54">
        <f>+SUM(I28:I30)</f>
        <v>0</v>
      </c>
      <c r="J27" s="47" t="s">
        <v>119</v>
      </c>
      <c r="K27" s="47"/>
      <c r="L27" s="106" t="s">
        <v>120</v>
      </c>
    </row>
    <row r="28" spans="1:12" s="29" customFormat="1" ht="13.5" customHeight="1">
      <c r="A28" s="108"/>
      <c r="B28" s="108"/>
      <c r="C28" s="108"/>
      <c r="D28" s="45">
        <v>2014</v>
      </c>
      <c r="E28" s="54">
        <f>SUM(F28:I28)</f>
        <v>0</v>
      </c>
      <c r="F28" s="54">
        <v>0</v>
      </c>
      <c r="G28" s="54">
        <v>0</v>
      </c>
      <c r="H28" s="54">
        <v>0</v>
      </c>
      <c r="I28" s="54">
        <v>0</v>
      </c>
      <c r="J28" s="47">
        <v>98</v>
      </c>
      <c r="K28" s="47"/>
      <c r="L28" s="106"/>
    </row>
    <row r="29" spans="1:12" s="29" customFormat="1" ht="13.5" customHeight="1">
      <c r="A29" s="108"/>
      <c r="B29" s="108"/>
      <c r="C29" s="108"/>
      <c r="D29" s="45">
        <v>2015</v>
      </c>
      <c r="E29" s="54">
        <f>SUM(F29:I29)</f>
        <v>0</v>
      </c>
      <c r="F29" s="54">
        <v>0</v>
      </c>
      <c r="G29" s="54">
        <v>0</v>
      </c>
      <c r="H29" s="54">
        <v>0</v>
      </c>
      <c r="I29" s="54">
        <v>0</v>
      </c>
      <c r="J29" s="47">
        <v>98</v>
      </c>
      <c r="K29" s="47"/>
      <c r="L29" s="106"/>
    </row>
    <row r="30" spans="1:12" s="29" customFormat="1" ht="13.5" customHeight="1">
      <c r="A30" s="108"/>
      <c r="B30" s="108"/>
      <c r="C30" s="108"/>
      <c r="D30" s="45">
        <v>2016</v>
      </c>
      <c r="E30" s="54">
        <f>SUM(F30:I30)</f>
        <v>0</v>
      </c>
      <c r="F30" s="54">
        <v>0</v>
      </c>
      <c r="G30" s="54">
        <v>0</v>
      </c>
      <c r="H30" s="54">
        <v>0</v>
      </c>
      <c r="I30" s="54">
        <v>0</v>
      </c>
      <c r="J30" s="47">
        <v>98</v>
      </c>
      <c r="K30" s="47"/>
      <c r="L30" s="106"/>
    </row>
    <row r="31" spans="1:12" s="29" customFormat="1" ht="57.75" customHeight="1">
      <c r="A31" s="108" t="s">
        <v>56</v>
      </c>
      <c r="B31" s="108" t="s">
        <v>88</v>
      </c>
      <c r="C31" s="108"/>
      <c r="D31" s="45" t="s">
        <v>7</v>
      </c>
      <c r="E31" s="54">
        <f>+SUM(E32:E34)</f>
        <v>740.7</v>
      </c>
      <c r="F31" s="54">
        <f>+SUM(F32:F34)</f>
        <v>0</v>
      </c>
      <c r="G31" s="54">
        <f>+SUM(G32:G34)</f>
        <v>0</v>
      </c>
      <c r="H31" s="54">
        <f>+SUM(H32:H34)</f>
        <v>740.7</v>
      </c>
      <c r="I31" s="54">
        <f>+SUM(I32:I34)</f>
        <v>0</v>
      </c>
      <c r="J31" s="47" t="s">
        <v>121</v>
      </c>
      <c r="K31" s="47"/>
      <c r="L31" s="106" t="s">
        <v>278</v>
      </c>
    </row>
    <row r="32" spans="1:12" s="29" customFormat="1" ht="13.5" customHeight="1">
      <c r="A32" s="108"/>
      <c r="B32" s="108"/>
      <c r="C32" s="108"/>
      <c r="D32" s="45">
        <v>2014</v>
      </c>
      <c r="E32" s="54">
        <f>SUM(F32:I32)</f>
        <v>246.9</v>
      </c>
      <c r="F32" s="54">
        <v>0</v>
      </c>
      <c r="G32" s="54">
        <v>0</v>
      </c>
      <c r="H32" s="54">
        <v>246.9</v>
      </c>
      <c r="I32" s="54">
        <v>0</v>
      </c>
      <c r="J32" s="47">
        <v>75</v>
      </c>
      <c r="K32" s="47"/>
      <c r="L32" s="106"/>
    </row>
    <row r="33" spans="1:12" s="29" customFormat="1" ht="13.5" customHeight="1">
      <c r="A33" s="108"/>
      <c r="B33" s="108"/>
      <c r="C33" s="108"/>
      <c r="D33" s="45">
        <v>2015</v>
      </c>
      <c r="E33" s="54">
        <f>SUM(F33:I33)</f>
        <v>246.9</v>
      </c>
      <c r="F33" s="54">
        <v>0</v>
      </c>
      <c r="G33" s="54">
        <v>0</v>
      </c>
      <c r="H33" s="54">
        <v>246.9</v>
      </c>
      <c r="I33" s="54">
        <v>0</v>
      </c>
      <c r="J33" s="47">
        <v>75</v>
      </c>
      <c r="K33" s="47"/>
      <c r="L33" s="106"/>
    </row>
    <row r="34" spans="1:12" s="29" customFormat="1" ht="13.5" customHeight="1">
      <c r="A34" s="108"/>
      <c r="B34" s="108"/>
      <c r="C34" s="108"/>
      <c r="D34" s="45">
        <v>2016</v>
      </c>
      <c r="E34" s="54">
        <f>SUM(F34:I34)</f>
        <v>246.9</v>
      </c>
      <c r="F34" s="54">
        <v>0</v>
      </c>
      <c r="G34" s="54">
        <v>0</v>
      </c>
      <c r="H34" s="54">
        <v>246.9</v>
      </c>
      <c r="I34" s="54">
        <v>0</v>
      </c>
      <c r="J34" s="47">
        <v>75</v>
      </c>
      <c r="K34" s="47"/>
      <c r="L34" s="106"/>
    </row>
    <row r="35" spans="1:12" s="29" customFormat="1" ht="56.25" customHeight="1">
      <c r="A35" s="108" t="s">
        <v>90</v>
      </c>
      <c r="B35" s="109" t="s">
        <v>89</v>
      </c>
      <c r="C35" s="109"/>
      <c r="D35" s="45" t="s">
        <v>7</v>
      </c>
      <c r="E35" s="54">
        <f>+SUM(E36:E38)</f>
        <v>600</v>
      </c>
      <c r="F35" s="54">
        <f>+SUM(F36:F38)</f>
        <v>0</v>
      </c>
      <c r="G35" s="54">
        <f>+SUM(G36:G38)</f>
        <v>0</v>
      </c>
      <c r="H35" s="54">
        <f>+SUM(H36:H38)</f>
        <v>600</v>
      </c>
      <c r="I35" s="54">
        <f>+SUM(I36:I38)</f>
        <v>0</v>
      </c>
      <c r="J35" s="47" t="s">
        <v>122</v>
      </c>
      <c r="K35" s="47"/>
      <c r="L35" s="147" t="s">
        <v>279</v>
      </c>
    </row>
    <row r="36" spans="1:12" s="29" customFormat="1" ht="13.5" customHeight="1">
      <c r="A36" s="108"/>
      <c r="B36" s="110"/>
      <c r="C36" s="110"/>
      <c r="D36" s="45">
        <v>2014</v>
      </c>
      <c r="E36" s="54">
        <f>SUM(F36:I36)</f>
        <v>200</v>
      </c>
      <c r="F36" s="54">
        <v>0</v>
      </c>
      <c r="G36" s="54">
        <v>0</v>
      </c>
      <c r="H36" s="54">
        <v>200</v>
      </c>
      <c r="I36" s="54">
        <v>0</v>
      </c>
      <c r="J36" s="47">
        <v>25</v>
      </c>
      <c r="K36" s="47"/>
      <c r="L36" s="148"/>
    </row>
    <row r="37" spans="1:12" s="29" customFormat="1" ht="13.5" customHeight="1">
      <c r="A37" s="108"/>
      <c r="B37" s="110"/>
      <c r="C37" s="110"/>
      <c r="D37" s="45">
        <v>2015</v>
      </c>
      <c r="E37" s="54">
        <f>SUM(F37:I37)</f>
        <v>200</v>
      </c>
      <c r="F37" s="54">
        <v>0</v>
      </c>
      <c r="G37" s="54">
        <v>0</v>
      </c>
      <c r="H37" s="54">
        <v>200</v>
      </c>
      <c r="I37" s="54">
        <v>0</v>
      </c>
      <c r="J37" s="47">
        <v>25</v>
      </c>
      <c r="K37" s="47"/>
      <c r="L37" s="148"/>
    </row>
    <row r="38" spans="1:12" s="29" customFormat="1" ht="13.5" customHeight="1">
      <c r="A38" s="108"/>
      <c r="B38" s="111"/>
      <c r="C38" s="111"/>
      <c r="D38" s="45">
        <v>2016</v>
      </c>
      <c r="E38" s="54">
        <f>SUM(F38:I38)</f>
        <v>200</v>
      </c>
      <c r="F38" s="54">
        <v>0</v>
      </c>
      <c r="G38" s="54">
        <v>0</v>
      </c>
      <c r="H38" s="54">
        <v>200</v>
      </c>
      <c r="I38" s="54">
        <v>0</v>
      </c>
      <c r="J38" s="47">
        <v>25</v>
      </c>
      <c r="K38" s="47"/>
      <c r="L38" s="149"/>
    </row>
    <row r="39" spans="1:12" s="29" customFormat="1" ht="38.25" customHeight="1">
      <c r="A39" s="108" t="s">
        <v>9</v>
      </c>
      <c r="B39" s="108" t="s">
        <v>91</v>
      </c>
      <c r="C39" s="108"/>
      <c r="D39" s="45" t="s">
        <v>7</v>
      </c>
      <c r="E39" s="54">
        <f>E43</f>
        <v>78438.999999999985</v>
      </c>
      <c r="F39" s="54">
        <f>F43</f>
        <v>0</v>
      </c>
      <c r="G39" s="54">
        <f>G43</f>
        <v>0</v>
      </c>
      <c r="H39" s="54">
        <f>H43</f>
        <v>78438.999999999985</v>
      </c>
      <c r="I39" s="54">
        <f>I43</f>
        <v>0</v>
      </c>
      <c r="J39" s="162"/>
      <c r="K39" s="162"/>
      <c r="L39" s="106"/>
    </row>
    <row r="40" spans="1:12" s="29" customFormat="1" ht="13.5" customHeight="1">
      <c r="A40" s="108"/>
      <c r="B40" s="108"/>
      <c r="C40" s="108"/>
      <c r="D40" s="45">
        <v>2014</v>
      </c>
      <c r="E40" s="54">
        <f t="shared" ref="E40:I42" si="6">E44</f>
        <v>27418.6</v>
      </c>
      <c r="F40" s="54">
        <f t="shared" si="6"/>
        <v>0</v>
      </c>
      <c r="G40" s="54">
        <f t="shared" si="6"/>
        <v>0</v>
      </c>
      <c r="H40" s="54">
        <f t="shared" si="6"/>
        <v>27418.6</v>
      </c>
      <c r="I40" s="54">
        <f t="shared" si="6"/>
        <v>0</v>
      </c>
      <c r="J40" s="162"/>
      <c r="K40" s="162"/>
      <c r="L40" s="106"/>
    </row>
    <row r="41" spans="1:12" s="29" customFormat="1" ht="13.5" customHeight="1">
      <c r="A41" s="108"/>
      <c r="B41" s="108"/>
      <c r="C41" s="108"/>
      <c r="D41" s="45">
        <v>2015</v>
      </c>
      <c r="E41" s="54">
        <f t="shared" si="6"/>
        <v>25510.2</v>
      </c>
      <c r="F41" s="54">
        <f t="shared" si="6"/>
        <v>0</v>
      </c>
      <c r="G41" s="54">
        <f t="shared" si="6"/>
        <v>0</v>
      </c>
      <c r="H41" s="54">
        <f t="shared" si="6"/>
        <v>25510.2</v>
      </c>
      <c r="I41" s="54">
        <f t="shared" si="6"/>
        <v>0</v>
      </c>
      <c r="J41" s="162"/>
      <c r="K41" s="162"/>
      <c r="L41" s="106"/>
    </row>
    <row r="42" spans="1:12" s="29" customFormat="1" ht="13.5" customHeight="1">
      <c r="A42" s="108"/>
      <c r="B42" s="108"/>
      <c r="C42" s="108"/>
      <c r="D42" s="45">
        <v>2016</v>
      </c>
      <c r="E42" s="54">
        <f t="shared" si="6"/>
        <v>25510.2</v>
      </c>
      <c r="F42" s="54">
        <f t="shared" si="6"/>
        <v>0</v>
      </c>
      <c r="G42" s="54">
        <f t="shared" si="6"/>
        <v>0</v>
      </c>
      <c r="H42" s="54">
        <f t="shared" si="6"/>
        <v>25510.2</v>
      </c>
      <c r="I42" s="54">
        <f t="shared" si="6"/>
        <v>0</v>
      </c>
      <c r="J42" s="162"/>
      <c r="K42" s="162"/>
      <c r="L42" s="106"/>
    </row>
    <row r="43" spans="1:12" s="29" customFormat="1" ht="13.5" customHeight="1">
      <c r="A43" s="109" t="s">
        <v>44</v>
      </c>
      <c r="B43" s="109" t="s">
        <v>124</v>
      </c>
      <c r="C43" s="109"/>
      <c r="D43" s="45" t="s">
        <v>7</v>
      </c>
      <c r="E43" s="54">
        <f>E47+E51+E55+E59+E63</f>
        <v>78438.999999999985</v>
      </c>
      <c r="F43" s="54">
        <f t="shared" ref="F43:I43" si="7">F47+F51+F55+F59+F63</f>
        <v>0</v>
      </c>
      <c r="G43" s="54">
        <f t="shared" si="7"/>
        <v>0</v>
      </c>
      <c r="H43" s="54">
        <f t="shared" si="7"/>
        <v>78438.999999999985</v>
      </c>
      <c r="I43" s="54">
        <f t="shared" si="7"/>
        <v>0</v>
      </c>
      <c r="J43" s="168" t="s">
        <v>183</v>
      </c>
      <c r="K43" s="169"/>
      <c r="L43" s="106" t="s">
        <v>197</v>
      </c>
    </row>
    <row r="44" spans="1:12" s="29" customFormat="1" ht="13.5" customHeight="1">
      <c r="A44" s="110"/>
      <c r="B44" s="110"/>
      <c r="C44" s="110"/>
      <c r="D44" s="45">
        <v>2014</v>
      </c>
      <c r="E44" s="54">
        <f t="shared" ref="E44:I46" si="8">E48+E52+E56+E60+E64</f>
        <v>27418.6</v>
      </c>
      <c r="F44" s="54">
        <f t="shared" si="8"/>
        <v>0</v>
      </c>
      <c r="G44" s="54">
        <f t="shared" si="8"/>
        <v>0</v>
      </c>
      <c r="H44" s="54">
        <f t="shared" si="8"/>
        <v>27418.6</v>
      </c>
      <c r="I44" s="54">
        <f t="shared" si="8"/>
        <v>0</v>
      </c>
      <c r="J44" s="170"/>
      <c r="K44" s="171"/>
      <c r="L44" s="106"/>
    </row>
    <row r="45" spans="1:12" s="29" customFormat="1" ht="13.5" customHeight="1">
      <c r="A45" s="110"/>
      <c r="B45" s="110"/>
      <c r="C45" s="110"/>
      <c r="D45" s="45">
        <v>2015</v>
      </c>
      <c r="E45" s="54">
        <f t="shared" si="8"/>
        <v>25510.2</v>
      </c>
      <c r="F45" s="54">
        <f t="shared" si="8"/>
        <v>0</v>
      </c>
      <c r="G45" s="54">
        <f t="shared" si="8"/>
        <v>0</v>
      </c>
      <c r="H45" s="54">
        <f t="shared" si="8"/>
        <v>25510.2</v>
      </c>
      <c r="I45" s="54">
        <f t="shared" si="8"/>
        <v>0</v>
      </c>
      <c r="J45" s="170"/>
      <c r="K45" s="171"/>
      <c r="L45" s="106"/>
    </row>
    <row r="46" spans="1:12" s="29" customFormat="1" ht="13.5" customHeight="1">
      <c r="A46" s="111"/>
      <c r="B46" s="111"/>
      <c r="C46" s="111"/>
      <c r="D46" s="45">
        <v>2016</v>
      </c>
      <c r="E46" s="54">
        <f t="shared" si="8"/>
        <v>25510.2</v>
      </c>
      <c r="F46" s="54">
        <f t="shared" si="8"/>
        <v>0</v>
      </c>
      <c r="G46" s="54">
        <f t="shared" si="8"/>
        <v>0</v>
      </c>
      <c r="H46" s="54">
        <f t="shared" si="8"/>
        <v>25510.2</v>
      </c>
      <c r="I46" s="54">
        <f t="shared" si="8"/>
        <v>0</v>
      </c>
      <c r="J46" s="172"/>
      <c r="K46" s="173"/>
      <c r="L46" s="106"/>
    </row>
    <row r="47" spans="1:12" s="29" customFormat="1" ht="36.75" customHeight="1">
      <c r="A47" s="108" t="s">
        <v>45</v>
      </c>
      <c r="B47" s="108" t="s">
        <v>195</v>
      </c>
      <c r="C47" s="108"/>
      <c r="D47" s="45" t="s">
        <v>7</v>
      </c>
      <c r="E47" s="54">
        <f>SUM(E48:E50)</f>
        <v>24337.800000000003</v>
      </c>
      <c r="F47" s="54">
        <f>SUM(F48:F50)</f>
        <v>0</v>
      </c>
      <c r="G47" s="54">
        <f>SUM(G48:G50)</f>
        <v>0</v>
      </c>
      <c r="H47" s="54">
        <f>SUM(H48:H50)</f>
        <v>24337.800000000003</v>
      </c>
      <c r="I47" s="54">
        <f>SUM(I48:I50)</f>
        <v>0</v>
      </c>
      <c r="J47" s="47" t="s">
        <v>125</v>
      </c>
      <c r="K47" s="47"/>
      <c r="L47" s="106" t="s">
        <v>198</v>
      </c>
    </row>
    <row r="48" spans="1:12" s="29" customFormat="1" ht="13.5" customHeight="1">
      <c r="A48" s="108"/>
      <c r="B48" s="108"/>
      <c r="C48" s="108"/>
      <c r="D48" s="45">
        <v>2014</v>
      </c>
      <c r="E48" s="54">
        <f>SUM(F48:I48)</f>
        <v>8658</v>
      </c>
      <c r="F48" s="54">
        <v>0</v>
      </c>
      <c r="G48" s="54">
        <v>0</v>
      </c>
      <c r="H48" s="54">
        <v>8658</v>
      </c>
      <c r="I48" s="54">
        <v>0</v>
      </c>
      <c r="J48" s="47">
        <v>100</v>
      </c>
      <c r="K48" s="47"/>
      <c r="L48" s="106"/>
    </row>
    <row r="49" spans="1:12" s="29" customFormat="1" ht="13.5" customHeight="1">
      <c r="A49" s="108"/>
      <c r="B49" s="108"/>
      <c r="C49" s="108"/>
      <c r="D49" s="45">
        <v>2015</v>
      </c>
      <c r="E49" s="54">
        <f>SUM(F49:I49)</f>
        <v>7839.9</v>
      </c>
      <c r="F49" s="54">
        <v>0</v>
      </c>
      <c r="G49" s="54">
        <v>0</v>
      </c>
      <c r="H49" s="54">
        <v>7839.9</v>
      </c>
      <c r="I49" s="54">
        <v>0</v>
      </c>
      <c r="J49" s="47">
        <v>100</v>
      </c>
      <c r="K49" s="47"/>
      <c r="L49" s="106"/>
    </row>
    <row r="50" spans="1:12" s="29" customFormat="1" ht="13.5" customHeight="1">
      <c r="A50" s="108"/>
      <c r="B50" s="108"/>
      <c r="C50" s="108"/>
      <c r="D50" s="45">
        <v>2016</v>
      </c>
      <c r="E50" s="54">
        <f>SUM(F50:I50)</f>
        <v>7839.9</v>
      </c>
      <c r="F50" s="54">
        <v>0</v>
      </c>
      <c r="G50" s="54">
        <v>0</v>
      </c>
      <c r="H50" s="54">
        <v>7839.9</v>
      </c>
      <c r="I50" s="54">
        <v>0</v>
      </c>
      <c r="J50" s="47">
        <v>100</v>
      </c>
      <c r="K50" s="47"/>
      <c r="L50" s="106"/>
    </row>
    <row r="51" spans="1:12" s="29" customFormat="1" ht="34.5" customHeight="1">
      <c r="A51" s="108" t="s">
        <v>46</v>
      </c>
      <c r="B51" s="108" t="s">
        <v>196</v>
      </c>
      <c r="C51" s="108"/>
      <c r="D51" s="45" t="s">
        <v>7</v>
      </c>
      <c r="E51" s="54">
        <f>SUM(E52:E54)</f>
        <v>48297.599999999999</v>
      </c>
      <c r="F51" s="54">
        <f>SUM(F52:F54)</f>
        <v>0</v>
      </c>
      <c r="G51" s="54">
        <f>+SUM(G52:G54)</f>
        <v>0</v>
      </c>
      <c r="H51" s="54">
        <f>+SUM(H52:H54)</f>
        <v>48297.599999999999</v>
      </c>
      <c r="I51" s="54">
        <f>+SUM(I52:I54)</f>
        <v>0</v>
      </c>
      <c r="J51" s="47" t="s">
        <v>126</v>
      </c>
      <c r="K51" s="47"/>
      <c r="L51" s="106" t="s">
        <v>199</v>
      </c>
    </row>
    <row r="52" spans="1:12" s="29" customFormat="1" ht="13.5" customHeight="1">
      <c r="A52" s="108"/>
      <c r="B52" s="108"/>
      <c r="C52" s="108"/>
      <c r="D52" s="45">
        <v>2014</v>
      </c>
      <c r="E52" s="54">
        <f>SUM(F52:I52)</f>
        <v>16644.599999999999</v>
      </c>
      <c r="F52" s="54">
        <v>0</v>
      </c>
      <c r="G52" s="54">
        <v>0</v>
      </c>
      <c r="H52" s="54">
        <v>16644.599999999999</v>
      </c>
      <c r="I52" s="54">
        <v>0</v>
      </c>
      <c r="J52" s="47">
        <v>100</v>
      </c>
      <c r="K52" s="47"/>
      <c r="L52" s="106"/>
    </row>
    <row r="53" spans="1:12" s="29" customFormat="1" ht="13.5" customHeight="1">
      <c r="A53" s="108"/>
      <c r="B53" s="108"/>
      <c r="C53" s="108"/>
      <c r="D53" s="45">
        <v>2015</v>
      </c>
      <c r="E53" s="54">
        <f>SUM(F53:I53)</f>
        <v>15826.5</v>
      </c>
      <c r="F53" s="54">
        <v>0</v>
      </c>
      <c r="G53" s="54">
        <v>0</v>
      </c>
      <c r="H53" s="54">
        <v>15826.5</v>
      </c>
      <c r="I53" s="54">
        <v>0</v>
      </c>
      <c r="J53" s="47">
        <v>100</v>
      </c>
      <c r="K53" s="47"/>
      <c r="L53" s="106"/>
    </row>
    <row r="54" spans="1:12" s="29" customFormat="1" ht="13.5" customHeight="1">
      <c r="A54" s="108"/>
      <c r="B54" s="108"/>
      <c r="C54" s="108"/>
      <c r="D54" s="45">
        <v>2016</v>
      </c>
      <c r="E54" s="54">
        <f>SUM(F54:I54)</f>
        <v>15826.5</v>
      </c>
      <c r="F54" s="54">
        <v>0</v>
      </c>
      <c r="G54" s="54">
        <v>0</v>
      </c>
      <c r="H54" s="54">
        <v>15826.5</v>
      </c>
      <c r="I54" s="54">
        <v>0</v>
      </c>
      <c r="J54" s="47">
        <v>100</v>
      </c>
      <c r="K54" s="47"/>
      <c r="L54" s="106"/>
    </row>
    <row r="55" spans="1:12" s="29" customFormat="1" ht="21.75" customHeight="1">
      <c r="A55" s="108" t="s">
        <v>92</v>
      </c>
      <c r="B55" s="108" t="s">
        <v>201</v>
      </c>
      <c r="C55" s="49"/>
      <c r="D55" s="48" t="s">
        <v>7</v>
      </c>
      <c r="E55" s="54">
        <f>SUM(E56:E58)</f>
        <v>2131.6999999999998</v>
      </c>
      <c r="F55" s="54">
        <f t="shared" ref="F55:I55" si="9">SUM(F56:F58)</f>
        <v>0</v>
      </c>
      <c r="G55" s="54">
        <f t="shared" si="9"/>
        <v>0</v>
      </c>
      <c r="H55" s="54">
        <f t="shared" si="9"/>
        <v>2131.6999999999998</v>
      </c>
      <c r="I55" s="54">
        <f t="shared" si="9"/>
        <v>0</v>
      </c>
      <c r="J55" s="47" t="s">
        <v>132</v>
      </c>
      <c r="K55" s="47"/>
      <c r="L55" s="106" t="s">
        <v>203</v>
      </c>
    </row>
    <row r="56" spans="1:12" s="29" customFormat="1" ht="13.5" customHeight="1">
      <c r="A56" s="108"/>
      <c r="B56" s="108"/>
      <c r="C56" s="49"/>
      <c r="D56" s="48">
        <v>2014</v>
      </c>
      <c r="E56" s="54">
        <f>SUM(F56:I56)</f>
        <v>801.3</v>
      </c>
      <c r="F56" s="54">
        <v>0</v>
      </c>
      <c r="G56" s="54">
        <v>0</v>
      </c>
      <c r="H56" s="54">
        <v>801.3</v>
      </c>
      <c r="I56" s="54">
        <v>0</v>
      </c>
      <c r="J56" s="47">
        <v>7</v>
      </c>
      <c r="K56" s="47"/>
      <c r="L56" s="106"/>
    </row>
    <row r="57" spans="1:12" s="29" customFormat="1" ht="13.5" customHeight="1">
      <c r="A57" s="108"/>
      <c r="B57" s="108"/>
      <c r="C57" s="49"/>
      <c r="D57" s="48">
        <v>2015</v>
      </c>
      <c r="E57" s="54">
        <f t="shared" ref="E57:E58" si="10">SUM(F57:I57)</f>
        <v>665.2</v>
      </c>
      <c r="F57" s="54">
        <v>0</v>
      </c>
      <c r="G57" s="54">
        <v>0</v>
      </c>
      <c r="H57" s="54">
        <v>665.2</v>
      </c>
      <c r="I57" s="54">
        <v>0</v>
      </c>
      <c r="J57" s="47">
        <v>7</v>
      </c>
      <c r="K57" s="47"/>
      <c r="L57" s="106"/>
    </row>
    <row r="58" spans="1:12" s="29" customFormat="1" ht="13.5" customHeight="1">
      <c r="A58" s="108"/>
      <c r="B58" s="108"/>
      <c r="C58" s="49"/>
      <c r="D58" s="48">
        <v>2016</v>
      </c>
      <c r="E58" s="54">
        <f t="shared" si="10"/>
        <v>665.2</v>
      </c>
      <c r="F58" s="54">
        <v>0</v>
      </c>
      <c r="G58" s="54">
        <v>0</v>
      </c>
      <c r="H58" s="54">
        <v>665.2</v>
      </c>
      <c r="I58" s="54">
        <v>0</v>
      </c>
      <c r="J58" s="47">
        <v>7</v>
      </c>
      <c r="K58" s="47"/>
      <c r="L58" s="106"/>
    </row>
    <row r="59" spans="1:12" s="29" customFormat="1" ht="22.5" customHeight="1">
      <c r="A59" s="108" t="s">
        <v>200</v>
      </c>
      <c r="B59" s="108" t="s">
        <v>202</v>
      </c>
      <c r="C59" s="49"/>
      <c r="D59" s="48" t="s">
        <v>7</v>
      </c>
      <c r="E59" s="54">
        <f>SUM(E60:E62)</f>
        <v>3461.9</v>
      </c>
      <c r="F59" s="54">
        <f t="shared" ref="F59:I59" si="11">SUM(F60:F62)</f>
        <v>0</v>
      </c>
      <c r="G59" s="54">
        <f t="shared" si="11"/>
        <v>0</v>
      </c>
      <c r="H59" s="54">
        <f t="shared" si="11"/>
        <v>3461.9</v>
      </c>
      <c r="I59" s="54">
        <f t="shared" si="11"/>
        <v>0</v>
      </c>
      <c r="J59" s="47" t="s">
        <v>132</v>
      </c>
      <c r="K59" s="47"/>
      <c r="L59" s="106" t="s">
        <v>203</v>
      </c>
    </row>
    <row r="60" spans="1:12" s="29" customFormat="1" ht="13.5" customHeight="1">
      <c r="A60" s="108"/>
      <c r="B60" s="108"/>
      <c r="C60" s="49"/>
      <c r="D60" s="48">
        <v>2014</v>
      </c>
      <c r="E60" s="54">
        <f>SUM(F60:I60)</f>
        <v>1244.7</v>
      </c>
      <c r="F60" s="54">
        <v>0</v>
      </c>
      <c r="G60" s="54">
        <v>0</v>
      </c>
      <c r="H60" s="54">
        <v>1244.7</v>
      </c>
      <c r="I60" s="54">
        <v>0</v>
      </c>
      <c r="J60" s="47">
        <v>10</v>
      </c>
      <c r="K60" s="47"/>
      <c r="L60" s="106"/>
    </row>
    <row r="61" spans="1:12" s="29" customFormat="1" ht="13.5" customHeight="1">
      <c r="A61" s="108"/>
      <c r="B61" s="108"/>
      <c r="C61" s="49"/>
      <c r="D61" s="48">
        <v>2015</v>
      </c>
      <c r="E61" s="54">
        <f t="shared" ref="E61:E62" si="12">SUM(F61:I61)</f>
        <v>1108.5999999999999</v>
      </c>
      <c r="F61" s="54">
        <v>0</v>
      </c>
      <c r="G61" s="54">
        <v>0</v>
      </c>
      <c r="H61" s="54">
        <v>1108.5999999999999</v>
      </c>
      <c r="I61" s="54">
        <v>0</v>
      </c>
      <c r="J61" s="47">
        <v>10</v>
      </c>
      <c r="K61" s="47"/>
      <c r="L61" s="106"/>
    </row>
    <row r="62" spans="1:12" s="29" customFormat="1" ht="13.5" customHeight="1">
      <c r="A62" s="108"/>
      <c r="B62" s="108"/>
      <c r="C62" s="49"/>
      <c r="D62" s="48">
        <v>2016</v>
      </c>
      <c r="E62" s="54">
        <f t="shared" si="12"/>
        <v>1108.5999999999999</v>
      </c>
      <c r="F62" s="54">
        <v>0</v>
      </c>
      <c r="G62" s="54">
        <v>0</v>
      </c>
      <c r="H62" s="54">
        <v>1108.5999999999999</v>
      </c>
      <c r="I62" s="54">
        <v>0</v>
      </c>
      <c r="J62" s="47">
        <v>10</v>
      </c>
      <c r="K62" s="47"/>
      <c r="L62" s="106"/>
    </row>
    <row r="63" spans="1:12" s="29" customFormat="1" ht="23.25" customHeight="1">
      <c r="A63" s="108" t="s">
        <v>291</v>
      </c>
      <c r="B63" s="109" t="s">
        <v>292</v>
      </c>
      <c r="C63" s="109"/>
      <c r="D63" s="45" t="s">
        <v>7</v>
      </c>
      <c r="E63" s="54">
        <f>+SUM(E64:E66)</f>
        <v>210</v>
      </c>
      <c r="F63" s="54">
        <f>+SUM(F64:F66)</f>
        <v>0</v>
      </c>
      <c r="G63" s="54">
        <f>+SUM(G64:G66)</f>
        <v>0</v>
      </c>
      <c r="H63" s="54">
        <f>+SUM(H64:H66)</f>
        <v>210</v>
      </c>
      <c r="I63" s="54">
        <f>+SUM(I64:I66)</f>
        <v>0</v>
      </c>
      <c r="J63" s="47" t="s">
        <v>127</v>
      </c>
      <c r="K63" s="47"/>
      <c r="L63" s="106" t="s">
        <v>199</v>
      </c>
    </row>
    <row r="64" spans="1:12" s="29" customFormat="1" ht="13.5" customHeight="1">
      <c r="A64" s="108"/>
      <c r="B64" s="110"/>
      <c r="C64" s="110"/>
      <c r="D64" s="45">
        <v>2014</v>
      </c>
      <c r="E64" s="54">
        <f>SUM(F64:I64)</f>
        <v>70</v>
      </c>
      <c r="F64" s="54">
        <v>0</v>
      </c>
      <c r="G64" s="54">
        <v>0</v>
      </c>
      <c r="H64" s="54">
        <v>70</v>
      </c>
      <c r="I64" s="54">
        <v>0</v>
      </c>
      <c r="J64" s="47">
        <v>5</v>
      </c>
      <c r="K64" s="47"/>
      <c r="L64" s="106"/>
    </row>
    <row r="65" spans="1:12" s="29" customFormat="1" ht="13.5" customHeight="1">
      <c r="A65" s="108"/>
      <c r="B65" s="110"/>
      <c r="C65" s="110"/>
      <c r="D65" s="45">
        <v>2015</v>
      </c>
      <c r="E65" s="54">
        <f>SUM(F65:I65)</f>
        <v>70</v>
      </c>
      <c r="F65" s="54">
        <v>0</v>
      </c>
      <c r="G65" s="54">
        <v>0</v>
      </c>
      <c r="H65" s="54">
        <v>70</v>
      </c>
      <c r="I65" s="54">
        <v>0</v>
      </c>
      <c r="J65" s="47">
        <v>5</v>
      </c>
      <c r="K65" s="47"/>
      <c r="L65" s="106"/>
    </row>
    <row r="66" spans="1:12" s="29" customFormat="1" ht="14.25" customHeight="1">
      <c r="A66" s="108"/>
      <c r="B66" s="111"/>
      <c r="C66" s="111"/>
      <c r="D66" s="45">
        <v>2016</v>
      </c>
      <c r="E66" s="54">
        <f>SUM(F66:I66)</f>
        <v>70</v>
      </c>
      <c r="F66" s="54">
        <v>0</v>
      </c>
      <c r="G66" s="54">
        <v>0</v>
      </c>
      <c r="H66" s="54">
        <v>70</v>
      </c>
      <c r="I66" s="54">
        <v>0</v>
      </c>
      <c r="J66" s="47">
        <v>5</v>
      </c>
      <c r="K66" s="47"/>
      <c r="L66" s="106"/>
    </row>
    <row r="67" spans="1:12" s="29" customFormat="1" ht="14.25" customHeight="1">
      <c r="A67" s="108" t="s">
        <v>72</v>
      </c>
      <c r="B67" s="108" t="s">
        <v>97</v>
      </c>
      <c r="C67" s="109"/>
      <c r="D67" s="45" t="s">
        <v>7</v>
      </c>
      <c r="E67" s="54">
        <f>E71</f>
        <v>71671.8</v>
      </c>
      <c r="F67" s="54">
        <f>F71</f>
        <v>0</v>
      </c>
      <c r="G67" s="54">
        <f>G71</f>
        <v>0</v>
      </c>
      <c r="H67" s="54">
        <f>H71</f>
        <v>71671.8</v>
      </c>
      <c r="I67" s="54">
        <f>I71</f>
        <v>0</v>
      </c>
      <c r="J67" s="150"/>
      <c r="K67" s="152"/>
      <c r="L67" s="147"/>
    </row>
    <row r="68" spans="1:12" s="29" customFormat="1" ht="14.25" customHeight="1">
      <c r="A68" s="108"/>
      <c r="B68" s="108"/>
      <c r="C68" s="110"/>
      <c r="D68" s="45">
        <v>2014</v>
      </c>
      <c r="E68" s="54">
        <f t="shared" ref="E68:I70" si="13">E72</f>
        <v>23890.6</v>
      </c>
      <c r="F68" s="54">
        <f t="shared" si="13"/>
        <v>0</v>
      </c>
      <c r="G68" s="54">
        <f t="shared" si="13"/>
        <v>0</v>
      </c>
      <c r="H68" s="54">
        <f t="shared" si="13"/>
        <v>23890.6</v>
      </c>
      <c r="I68" s="54">
        <f t="shared" si="13"/>
        <v>0</v>
      </c>
      <c r="J68" s="153"/>
      <c r="K68" s="155"/>
      <c r="L68" s="148"/>
    </row>
    <row r="69" spans="1:12" s="29" customFormat="1" ht="14.25" customHeight="1">
      <c r="A69" s="108"/>
      <c r="B69" s="108"/>
      <c r="C69" s="110"/>
      <c r="D69" s="45">
        <v>2015</v>
      </c>
      <c r="E69" s="54">
        <f t="shared" si="13"/>
        <v>23890.6</v>
      </c>
      <c r="F69" s="54">
        <f t="shared" si="13"/>
        <v>0</v>
      </c>
      <c r="G69" s="54">
        <f t="shared" si="13"/>
        <v>0</v>
      </c>
      <c r="H69" s="54">
        <f t="shared" si="13"/>
        <v>23890.6</v>
      </c>
      <c r="I69" s="54">
        <f t="shared" si="13"/>
        <v>0</v>
      </c>
      <c r="J69" s="153"/>
      <c r="K69" s="155"/>
      <c r="L69" s="148"/>
    </row>
    <row r="70" spans="1:12" s="29" customFormat="1" ht="14.25" customHeight="1">
      <c r="A70" s="108"/>
      <c r="B70" s="108"/>
      <c r="C70" s="111"/>
      <c r="D70" s="45">
        <v>2016</v>
      </c>
      <c r="E70" s="54">
        <f t="shared" si="13"/>
        <v>23890.6</v>
      </c>
      <c r="F70" s="54">
        <f t="shared" si="13"/>
        <v>0</v>
      </c>
      <c r="G70" s="54">
        <f t="shared" si="13"/>
        <v>0</v>
      </c>
      <c r="H70" s="54">
        <f t="shared" si="13"/>
        <v>23890.6</v>
      </c>
      <c r="I70" s="54">
        <f t="shared" si="13"/>
        <v>0</v>
      </c>
      <c r="J70" s="156"/>
      <c r="K70" s="158"/>
      <c r="L70" s="149"/>
    </row>
    <row r="71" spans="1:12" s="29" customFormat="1" ht="14.25" customHeight="1">
      <c r="A71" s="109" t="s">
        <v>73</v>
      </c>
      <c r="B71" s="109" t="s">
        <v>161</v>
      </c>
      <c r="C71" s="109"/>
      <c r="D71" s="45" t="s">
        <v>7</v>
      </c>
      <c r="E71" s="54">
        <f>E75+E79+E83+E87+E91</f>
        <v>71671.8</v>
      </c>
      <c r="F71" s="54">
        <f t="shared" ref="F71:I71" si="14">F75+F79+F83+F87+F91</f>
        <v>0</v>
      </c>
      <c r="G71" s="54">
        <f t="shared" si="14"/>
        <v>0</v>
      </c>
      <c r="H71" s="54">
        <f t="shared" si="14"/>
        <v>71671.8</v>
      </c>
      <c r="I71" s="54">
        <f t="shared" si="14"/>
        <v>0</v>
      </c>
      <c r="J71" s="150" t="s">
        <v>283</v>
      </c>
      <c r="K71" s="152"/>
      <c r="L71" s="147" t="s">
        <v>205</v>
      </c>
    </row>
    <row r="72" spans="1:12" s="29" customFormat="1" ht="21.75" customHeight="1">
      <c r="A72" s="110"/>
      <c r="B72" s="110"/>
      <c r="C72" s="110"/>
      <c r="D72" s="45">
        <v>2014</v>
      </c>
      <c r="E72" s="54">
        <f t="shared" ref="E72:I74" si="15">E76+E80+E84+E88+E92</f>
        <v>23890.6</v>
      </c>
      <c r="F72" s="54">
        <f t="shared" si="15"/>
        <v>0</v>
      </c>
      <c r="G72" s="54">
        <f t="shared" si="15"/>
        <v>0</v>
      </c>
      <c r="H72" s="54">
        <f t="shared" si="15"/>
        <v>23890.6</v>
      </c>
      <c r="I72" s="54">
        <f t="shared" si="15"/>
        <v>0</v>
      </c>
      <c r="J72" s="153"/>
      <c r="K72" s="155"/>
      <c r="L72" s="148"/>
    </row>
    <row r="73" spans="1:12" s="29" customFormat="1" ht="24.75" customHeight="1">
      <c r="A73" s="110"/>
      <c r="B73" s="110"/>
      <c r="C73" s="110"/>
      <c r="D73" s="45">
        <v>2015</v>
      </c>
      <c r="E73" s="54">
        <f t="shared" si="15"/>
        <v>23890.6</v>
      </c>
      <c r="F73" s="54">
        <f t="shared" si="15"/>
        <v>0</v>
      </c>
      <c r="G73" s="54">
        <f t="shared" si="15"/>
        <v>0</v>
      </c>
      <c r="H73" s="54">
        <f t="shared" si="15"/>
        <v>23890.6</v>
      </c>
      <c r="I73" s="54">
        <f t="shared" si="15"/>
        <v>0</v>
      </c>
      <c r="J73" s="153"/>
      <c r="K73" s="155"/>
      <c r="L73" s="148"/>
    </row>
    <row r="74" spans="1:12" s="29" customFormat="1" ht="21" customHeight="1">
      <c r="A74" s="111"/>
      <c r="B74" s="111"/>
      <c r="C74" s="111"/>
      <c r="D74" s="45">
        <v>2016</v>
      </c>
      <c r="E74" s="54">
        <f t="shared" si="15"/>
        <v>23890.6</v>
      </c>
      <c r="F74" s="54">
        <f t="shared" si="15"/>
        <v>0</v>
      </c>
      <c r="G74" s="54">
        <f t="shared" si="15"/>
        <v>0</v>
      </c>
      <c r="H74" s="54">
        <f t="shared" si="15"/>
        <v>23890.6</v>
      </c>
      <c r="I74" s="54">
        <f t="shared" si="15"/>
        <v>0</v>
      </c>
      <c r="J74" s="156"/>
      <c r="K74" s="158"/>
      <c r="L74" s="149"/>
    </row>
    <row r="75" spans="1:12" s="29" customFormat="1" ht="110.25" customHeight="1">
      <c r="A75" s="108" t="s">
        <v>98</v>
      </c>
      <c r="B75" s="108" t="s">
        <v>204</v>
      </c>
      <c r="C75" s="109"/>
      <c r="D75" s="45" t="s">
        <v>7</v>
      </c>
      <c r="E75" s="54">
        <f>+SUM(E76:E78)</f>
        <v>28249.800000000003</v>
      </c>
      <c r="F75" s="54">
        <f>+SUM(F76:F78)</f>
        <v>0</v>
      </c>
      <c r="G75" s="54">
        <f>+SUM(G76:G78)</f>
        <v>0</v>
      </c>
      <c r="H75" s="54">
        <f>+SUM(H76:H78)</f>
        <v>28249.800000000003</v>
      </c>
      <c r="I75" s="54">
        <f>+SUM(I76:I78)</f>
        <v>0</v>
      </c>
      <c r="J75" s="47" t="s">
        <v>130</v>
      </c>
      <c r="K75" s="47"/>
      <c r="L75" s="147" t="s">
        <v>206</v>
      </c>
    </row>
    <row r="76" spans="1:12" s="29" customFormat="1" ht="16.5" customHeight="1">
      <c r="A76" s="108"/>
      <c r="B76" s="108"/>
      <c r="C76" s="110"/>
      <c r="D76" s="45">
        <v>2014</v>
      </c>
      <c r="E76" s="54">
        <f>SUM(F76:I76)</f>
        <v>9416.6</v>
      </c>
      <c r="F76" s="54">
        <v>0</v>
      </c>
      <c r="G76" s="54">
        <v>0</v>
      </c>
      <c r="H76" s="54">
        <v>9416.6</v>
      </c>
      <c r="I76" s="54">
        <v>0</v>
      </c>
      <c r="J76" s="47">
        <v>100</v>
      </c>
      <c r="K76" s="47"/>
      <c r="L76" s="148"/>
    </row>
    <row r="77" spans="1:12" s="29" customFormat="1" ht="17.25" customHeight="1">
      <c r="A77" s="108"/>
      <c r="B77" s="108"/>
      <c r="C77" s="110"/>
      <c r="D77" s="45">
        <v>2015</v>
      </c>
      <c r="E77" s="54">
        <f>SUM(F77:I77)</f>
        <v>9416.6</v>
      </c>
      <c r="F77" s="54">
        <v>0</v>
      </c>
      <c r="G77" s="54">
        <v>0</v>
      </c>
      <c r="H77" s="54">
        <v>9416.6</v>
      </c>
      <c r="I77" s="54">
        <v>0</v>
      </c>
      <c r="J77" s="47">
        <v>100</v>
      </c>
      <c r="K77" s="47"/>
      <c r="L77" s="148"/>
    </row>
    <row r="78" spans="1:12" s="29" customFormat="1" ht="14.25" customHeight="1">
      <c r="A78" s="108"/>
      <c r="B78" s="108"/>
      <c r="C78" s="111"/>
      <c r="D78" s="45">
        <v>2016</v>
      </c>
      <c r="E78" s="54">
        <f>SUM(F78:I78)</f>
        <v>9416.6</v>
      </c>
      <c r="F78" s="54">
        <v>0</v>
      </c>
      <c r="G78" s="54">
        <v>0</v>
      </c>
      <c r="H78" s="54">
        <v>9416.6</v>
      </c>
      <c r="I78" s="54">
        <v>0</v>
      </c>
      <c r="J78" s="47">
        <v>100</v>
      </c>
      <c r="K78" s="47"/>
      <c r="L78" s="149"/>
    </row>
    <row r="79" spans="1:12" s="29" customFormat="1" ht="45">
      <c r="A79" s="108" t="s">
        <v>99</v>
      </c>
      <c r="B79" s="109" t="s">
        <v>209</v>
      </c>
      <c r="C79" s="109"/>
      <c r="D79" s="45" t="s">
        <v>7</v>
      </c>
      <c r="E79" s="54">
        <f>+SUM(E80:E82)</f>
        <v>4914</v>
      </c>
      <c r="F79" s="54">
        <f>+SUM(F80:F82)</f>
        <v>0</v>
      </c>
      <c r="G79" s="54">
        <f>+SUM(G80:G82)</f>
        <v>0</v>
      </c>
      <c r="H79" s="54">
        <f>+SUM(H80:H82)</f>
        <v>4914</v>
      </c>
      <c r="I79" s="54">
        <f>+SUM(I80:I82)</f>
        <v>0</v>
      </c>
      <c r="J79" s="47" t="s">
        <v>131</v>
      </c>
      <c r="K79" s="47"/>
      <c r="L79" s="147" t="s">
        <v>207</v>
      </c>
    </row>
    <row r="80" spans="1:12" s="29" customFormat="1">
      <c r="A80" s="108"/>
      <c r="B80" s="110"/>
      <c r="C80" s="110"/>
      <c r="D80" s="45">
        <v>2014</v>
      </c>
      <c r="E80" s="54">
        <f>SUM(F80:I80)</f>
        <v>1638</v>
      </c>
      <c r="F80" s="54">
        <v>0</v>
      </c>
      <c r="G80" s="54">
        <v>0</v>
      </c>
      <c r="H80" s="54">
        <v>1638</v>
      </c>
      <c r="I80" s="54">
        <v>0</v>
      </c>
      <c r="J80" s="47">
        <v>100</v>
      </c>
      <c r="K80" s="47"/>
      <c r="L80" s="148"/>
    </row>
    <row r="81" spans="1:12" s="29" customFormat="1">
      <c r="A81" s="108"/>
      <c r="B81" s="110"/>
      <c r="C81" s="110"/>
      <c r="D81" s="45">
        <v>2015</v>
      </c>
      <c r="E81" s="54">
        <f>SUM(F81:I81)</f>
        <v>1638</v>
      </c>
      <c r="F81" s="54">
        <v>0</v>
      </c>
      <c r="G81" s="54">
        <v>0</v>
      </c>
      <c r="H81" s="54">
        <v>1638</v>
      </c>
      <c r="I81" s="54">
        <v>0</v>
      </c>
      <c r="J81" s="47">
        <v>100</v>
      </c>
      <c r="K81" s="47"/>
      <c r="L81" s="148"/>
    </row>
    <row r="82" spans="1:12" s="29" customFormat="1">
      <c r="A82" s="108"/>
      <c r="B82" s="111"/>
      <c r="C82" s="111"/>
      <c r="D82" s="45">
        <v>2016</v>
      </c>
      <c r="E82" s="54">
        <f>SUM(F82:I82)</f>
        <v>1638</v>
      </c>
      <c r="F82" s="54">
        <v>0</v>
      </c>
      <c r="G82" s="54">
        <v>0</v>
      </c>
      <c r="H82" s="54">
        <v>1638</v>
      </c>
      <c r="I82" s="54">
        <v>0</v>
      </c>
      <c r="J82" s="47">
        <v>100</v>
      </c>
      <c r="K82" s="47"/>
      <c r="L82" s="149"/>
    </row>
    <row r="83" spans="1:12" s="29" customFormat="1" ht="67.5">
      <c r="A83" s="108" t="s">
        <v>100</v>
      </c>
      <c r="B83" s="109" t="s">
        <v>276</v>
      </c>
      <c r="C83" s="109"/>
      <c r="D83" s="45" t="s">
        <v>7</v>
      </c>
      <c r="E83" s="54">
        <f>+SUM(E84:E86)</f>
        <v>37213.199999999997</v>
      </c>
      <c r="F83" s="54">
        <f>+SUM(F84:F86)</f>
        <v>0</v>
      </c>
      <c r="G83" s="54">
        <f>+SUM(G84:G86)</f>
        <v>0</v>
      </c>
      <c r="H83" s="54">
        <f>+SUM(H84:H86)</f>
        <v>37213.199999999997</v>
      </c>
      <c r="I83" s="54">
        <f>+SUM(I84:I86)</f>
        <v>0</v>
      </c>
      <c r="J83" s="47" t="s">
        <v>133</v>
      </c>
      <c r="K83" s="47"/>
      <c r="L83" s="147" t="s">
        <v>134</v>
      </c>
    </row>
    <row r="84" spans="1:12" s="29" customFormat="1">
      <c r="A84" s="108"/>
      <c r="B84" s="110"/>
      <c r="C84" s="110"/>
      <c r="D84" s="45">
        <v>2014</v>
      </c>
      <c r="E84" s="54">
        <f>SUM(F84:I84)</f>
        <v>12404.4</v>
      </c>
      <c r="F84" s="54">
        <v>0</v>
      </c>
      <c r="G84" s="54">
        <v>0</v>
      </c>
      <c r="H84" s="54">
        <v>12404.4</v>
      </c>
      <c r="I84" s="54">
        <v>0</v>
      </c>
      <c r="J84" s="47" t="s">
        <v>135</v>
      </c>
      <c r="K84" s="47"/>
      <c r="L84" s="148"/>
    </row>
    <row r="85" spans="1:12" s="29" customFormat="1">
      <c r="A85" s="108"/>
      <c r="B85" s="110"/>
      <c r="C85" s="110"/>
      <c r="D85" s="45">
        <v>2015</v>
      </c>
      <c r="E85" s="54">
        <f>SUM(F85:I85)</f>
        <v>12404.4</v>
      </c>
      <c r="F85" s="54">
        <v>0</v>
      </c>
      <c r="G85" s="54">
        <v>0</v>
      </c>
      <c r="H85" s="54">
        <v>12404.4</v>
      </c>
      <c r="I85" s="54">
        <v>0</v>
      </c>
      <c r="J85" s="47" t="s">
        <v>135</v>
      </c>
      <c r="K85" s="47"/>
      <c r="L85" s="148"/>
    </row>
    <row r="86" spans="1:12" s="29" customFormat="1">
      <c r="A86" s="108"/>
      <c r="B86" s="111"/>
      <c r="C86" s="111"/>
      <c r="D86" s="45">
        <v>2016</v>
      </c>
      <c r="E86" s="54">
        <f>SUM(F86:I86)</f>
        <v>12404.4</v>
      </c>
      <c r="F86" s="54">
        <v>0</v>
      </c>
      <c r="G86" s="54">
        <v>0</v>
      </c>
      <c r="H86" s="54">
        <v>12404.4</v>
      </c>
      <c r="I86" s="54">
        <v>0</v>
      </c>
      <c r="J86" s="47" t="s">
        <v>135</v>
      </c>
      <c r="K86" s="47"/>
      <c r="L86" s="149"/>
    </row>
    <row r="87" spans="1:12" s="29" customFormat="1" ht="45">
      <c r="A87" s="108" t="s">
        <v>101</v>
      </c>
      <c r="B87" s="109" t="s">
        <v>210</v>
      </c>
      <c r="C87" s="109"/>
      <c r="D87" s="45" t="s">
        <v>7</v>
      </c>
      <c r="E87" s="54">
        <f>+SUM(E88:E90)</f>
        <v>1234.8000000000002</v>
      </c>
      <c r="F87" s="54">
        <f>+SUM(F88:F90)</f>
        <v>0</v>
      </c>
      <c r="G87" s="54">
        <f>+SUM(G88:G90)</f>
        <v>0</v>
      </c>
      <c r="H87" s="54">
        <f>+SUM(H88:H90)</f>
        <v>1234.8000000000002</v>
      </c>
      <c r="I87" s="54">
        <f>+SUM(I88:I90)</f>
        <v>0</v>
      </c>
      <c r="J87" s="47" t="s">
        <v>131</v>
      </c>
      <c r="K87" s="47"/>
      <c r="L87" s="147" t="s">
        <v>134</v>
      </c>
    </row>
    <row r="88" spans="1:12" s="29" customFormat="1" ht="17.25" customHeight="1">
      <c r="A88" s="108"/>
      <c r="B88" s="110"/>
      <c r="C88" s="110"/>
      <c r="D88" s="45">
        <v>2014</v>
      </c>
      <c r="E88" s="54">
        <f>SUM(F88:I88)</f>
        <v>411.6</v>
      </c>
      <c r="F88" s="54">
        <v>0</v>
      </c>
      <c r="G88" s="54">
        <v>0</v>
      </c>
      <c r="H88" s="54">
        <v>411.6</v>
      </c>
      <c r="I88" s="54">
        <v>0</v>
      </c>
      <c r="J88" s="47">
        <v>100</v>
      </c>
      <c r="K88" s="47"/>
      <c r="L88" s="148"/>
    </row>
    <row r="89" spans="1:12" s="29" customFormat="1" ht="17.25" customHeight="1">
      <c r="A89" s="108"/>
      <c r="B89" s="110"/>
      <c r="C89" s="110"/>
      <c r="D89" s="45">
        <v>2015</v>
      </c>
      <c r="E89" s="54">
        <f>SUM(F89:I89)</f>
        <v>411.6</v>
      </c>
      <c r="F89" s="54">
        <v>0</v>
      </c>
      <c r="G89" s="54">
        <v>0</v>
      </c>
      <c r="H89" s="54">
        <v>411.6</v>
      </c>
      <c r="I89" s="54">
        <v>0</v>
      </c>
      <c r="J89" s="47">
        <v>100</v>
      </c>
      <c r="K89" s="47"/>
      <c r="L89" s="148"/>
    </row>
    <row r="90" spans="1:12" s="29" customFormat="1" ht="17.25" customHeight="1">
      <c r="A90" s="108"/>
      <c r="B90" s="111"/>
      <c r="C90" s="111"/>
      <c r="D90" s="45">
        <v>2016</v>
      </c>
      <c r="E90" s="54">
        <f>SUM(F90:I90)</f>
        <v>411.6</v>
      </c>
      <c r="F90" s="54">
        <v>0</v>
      </c>
      <c r="G90" s="54">
        <v>0</v>
      </c>
      <c r="H90" s="54">
        <v>411.6</v>
      </c>
      <c r="I90" s="54">
        <v>0</v>
      </c>
      <c r="J90" s="47">
        <v>100</v>
      </c>
      <c r="K90" s="47"/>
      <c r="L90" s="149"/>
    </row>
    <row r="91" spans="1:12" s="29" customFormat="1" ht="22.5">
      <c r="A91" s="108" t="s">
        <v>102</v>
      </c>
      <c r="B91" s="109" t="s">
        <v>211</v>
      </c>
      <c r="C91" s="109"/>
      <c r="D91" s="45" t="s">
        <v>7</v>
      </c>
      <c r="E91" s="54">
        <f>+SUM(E92:E94)</f>
        <v>60</v>
      </c>
      <c r="F91" s="54">
        <f>+SUM(F92:F94)</f>
        <v>0</v>
      </c>
      <c r="G91" s="54">
        <f>+SUM(G92:G94)</f>
        <v>0</v>
      </c>
      <c r="H91" s="54">
        <f>+SUM(H92:H94)</f>
        <v>60</v>
      </c>
      <c r="I91" s="54">
        <f>+SUM(I92:I94)</f>
        <v>0</v>
      </c>
      <c r="J91" s="47" t="s">
        <v>136</v>
      </c>
      <c r="K91" s="47"/>
      <c r="L91" s="147" t="s">
        <v>129</v>
      </c>
    </row>
    <row r="92" spans="1:12" s="29" customFormat="1" ht="17.25" customHeight="1">
      <c r="A92" s="108"/>
      <c r="B92" s="110"/>
      <c r="C92" s="110"/>
      <c r="D92" s="45">
        <v>2014</v>
      </c>
      <c r="E92" s="54">
        <f>SUM(F92:I92)</f>
        <v>20</v>
      </c>
      <c r="F92" s="54">
        <v>0</v>
      </c>
      <c r="G92" s="54">
        <v>0</v>
      </c>
      <c r="H92" s="54">
        <v>20</v>
      </c>
      <c r="I92" s="54">
        <v>0</v>
      </c>
      <c r="J92" s="47">
        <v>1</v>
      </c>
      <c r="K92" s="47"/>
      <c r="L92" s="148"/>
    </row>
    <row r="93" spans="1:12" s="29" customFormat="1" ht="17.25" customHeight="1">
      <c r="A93" s="108"/>
      <c r="B93" s="110"/>
      <c r="C93" s="110"/>
      <c r="D93" s="45">
        <v>2015</v>
      </c>
      <c r="E93" s="54">
        <f>SUM(F93:I93)</f>
        <v>20</v>
      </c>
      <c r="F93" s="54">
        <v>0</v>
      </c>
      <c r="G93" s="54">
        <v>0</v>
      </c>
      <c r="H93" s="54">
        <v>20</v>
      </c>
      <c r="I93" s="54">
        <v>0</v>
      </c>
      <c r="J93" s="47">
        <v>1</v>
      </c>
      <c r="K93" s="47"/>
      <c r="L93" s="148"/>
    </row>
    <row r="94" spans="1:12" s="29" customFormat="1" ht="17.25" customHeight="1">
      <c r="A94" s="108"/>
      <c r="B94" s="111"/>
      <c r="C94" s="111"/>
      <c r="D94" s="45">
        <v>2016</v>
      </c>
      <c r="E94" s="54">
        <f>SUM(F94:I94)</f>
        <v>20</v>
      </c>
      <c r="F94" s="54">
        <v>0</v>
      </c>
      <c r="G94" s="54">
        <v>0</v>
      </c>
      <c r="H94" s="54">
        <v>20</v>
      </c>
      <c r="I94" s="54">
        <v>0</v>
      </c>
      <c r="J94" s="47">
        <v>1</v>
      </c>
      <c r="K94" s="47"/>
      <c r="L94" s="149"/>
    </row>
    <row r="95" spans="1:12" s="29" customFormat="1">
      <c r="A95" s="109" t="s">
        <v>103</v>
      </c>
      <c r="B95" s="109" t="s">
        <v>164</v>
      </c>
      <c r="C95" s="109"/>
      <c r="D95" s="45" t="s">
        <v>7</v>
      </c>
      <c r="E95" s="54">
        <f>E99</f>
        <v>3051.6</v>
      </c>
      <c r="F95" s="54">
        <f>F99</f>
        <v>2500</v>
      </c>
      <c r="G95" s="54">
        <f>G99</f>
        <v>0</v>
      </c>
      <c r="H95" s="54">
        <f>H99</f>
        <v>551.6</v>
      </c>
      <c r="I95" s="54">
        <f>I99</f>
        <v>0</v>
      </c>
      <c r="J95" s="150"/>
      <c r="K95" s="152"/>
      <c r="L95" s="147"/>
    </row>
    <row r="96" spans="1:12" s="29" customFormat="1">
      <c r="A96" s="110"/>
      <c r="B96" s="110"/>
      <c r="C96" s="110"/>
      <c r="D96" s="45">
        <v>2014</v>
      </c>
      <c r="E96" s="54">
        <f t="shared" ref="E96:I98" si="16">E100</f>
        <v>2771.6</v>
      </c>
      <c r="F96" s="54">
        <f t="shared" si="16"/>
        <v>2500</v>
      </c>
      <c r="G96" s="54">
        <f t="shared" si="16"/>
        <v>0</v>
      </c>
      <c r="H96" s="54">
        <f t="shared" si="16"/>
        <v>271.60000000000002</v>
      </c>
      <c r="I96" s="54">
        <f t="shared" si="16"/>
        <v>0</v>
      </c>
      <c r="J96" s="153"/>
      <c r="K96" s="155"/>
      <c r="L96" s="148"/>
    </row>
    <row r="97" spans="1:12" s="29" customFormat="1">
      <c r="A97" s="110"/>
      <c r="B97" s="110"/>
      <c r="C97" s="110"/>
      <c r="D97" s="45">
        <v>2015</v>
      </c>
      <c r="E97" s="54">
        <f t="shared" si="16"/>
        <v>140</v>
      </c>
      <c r="F97" s="54">
        <f t="shared" si="16"/>
        <v>0</v>
      </c>
      <c r="G97" s="54">
        <f t="shared" si="16"/>
        <v>0</v>
      </c>
      <c r="H97" s="54">
        <f t="shared" si="16"/>
        <v>140</v>
      </c>
      <c r="I97" s="54">
        <f t="shared" si="16"/>
        <v>0</v>
      </c>
      <c r="J97" s="153"/>
      <c r="K97" s="155"/>
      <c r="L97" s="148"/>
    </row>
    <row r="98" spans="1:12" s="29" customFormat="1">
      <c r="A98" s="111"/>
      <c r="B98" s="111"/>
      <c r="C98" s="111"/>
      <c r="D98" s="45">
        <v>2016</v>
      </c>
      <c r="E98" s="54">
        <f t="shared" si="16"/>
        <v>140</v>
      </c>
      <c r="F98" s="54">
        <f t="shared" si="16"/>
        <v>0</v>
      </c>
      <c r="G98" s="54">
        <f t="shared" si="16"/>
        <v>0</v>
      </c>
      <c r="H98" s="54">
        <f t="shared" si="16"/>
        <v>140</v>
      </c>
      <c r="I98" s="54">
        <f t="shared" si="16"/>
        <v>0</v>
      </c>
      <c r="J98" s="156"/>
      <c r="K98" s="158"/>
      <c r="L98" s="149"/>
    </row>
    <row r="99" spans="1:12" s="29" customFormat="1" ht="11.25" customHeight="1">
      <c r="A99" s="109" t="s">
        <v>104</v>
      </c>
      <c r="B99" s="109" t="s">
        <v>117</v>
      </c>
      <c r="C99" s="109"/>
      <c r="D99" s="45" t="s">
        <v>7</v>
      </c>
      <c r="E99" s="54">
        <f>E103+E107+E111+E115+E119+E123+E127+E131</f>
        <v>3051.6</v>
      </c>
      <c r="F99" s="54">
        <f t="shared" ref="F99:I99" si="17">F103+F107+F111+F115+F119+F123+F127+F131</f>
        <v>2500</v>
      </c>
      <c r="G99" s="54">
        <f t="shared" si="17"/>
        <v>0</v>
      </c>
      <c r="H99" s="54">
        <f t="shared" si="17"/>
        <v>551.6</v>
      </c>
      <c r="I99" s="54">
        <f t="shared" si="17"/>
        <v>0</v>
      </c>
      <c r="J99" s="150" t="s">
        <v>162</v>
      </c>
      <c r="K99" s="152"/>
      <c r="L99" s="147" t="s">
        <v>208</v>
      </c>
    </row>
    <row r="100" spans="1:12" s="29" customFormat="1">
      <c r="A100" s="110"/>
      <c r="B100" s="110"/>
      <c r="C100" s="110"/>
      <c r="D100" s="45">
        <v>2014</v>
      </c>
      <c r="E100" s="54">
        <f t="shared" ref="E100:I102" si="18">E104+E108+E112+E116+E120+E124+E128+E132</f>
        <v>2771.6</v>
      </c>
      <c r="F100" s="54">
        <f t="shared" si="18"/>
        <v>2500</v>
      </c>
      <c r="G100" s="54">
        <f t="shared" si="18"/>
        <v>0</v>
      </c>
      <c r="H100" s="54">
        <f t="shared" si="18"/>
        <v>271.60000000000002</v>
      </c>
      <c r="I100" s="54">
        <f t="shared" si="18"/>
        <v>0</v>
      </c>
      <c r="J100" s="153"/>
      <c r="K100" s="155"/>
      <c r="L100" s="148"/>
    </row>
    <row r="101" spans="1:12" s="29" customFormat="1">
      <c r="A101" s="110"/>
      <c r="B101" s="110"/>
      <c r="C101" s="110"/>
      <c r="D101" s="45">
        <v>2015</v>
      </c>
      <c r="E101" s="54">
        <f t="shared" si="18"/>
        <v>140</v>
      </c>
      <c r="F101" s="54">
        <f t="shared" si="18"/>
        <v>0</v>
      </c>
      <c r="G101" s="54">
        <f t="shared" si="18"/>
        <v>0</v>
      </c>
      <c r="H101" s="54">
        <f t="shared" si="18"/>
        <v>140</v>
      </c>
      <c r="I101" s="54">
        <f t="shared" si="18"/>
        <v>0</v>
      </c>
      <c r="J101" s="153"/>
      <c r="K101" s="155"/>
      <c r="L101" s="148"/>
    </row>
    <row r="102" spans="1:12" s="29" customFormat="1">
      <c r="A102" s="111"/>
      <c r="B102" s="111"/>
      <c r="C102" s="111"/>
      <c r="D102" s="45">
        <v>2016</v>
      </c>
      <c r="E102" s="54">
        <f t="shared" si="18"/>
        <v>140</v>
      </c>
      <c r="F102" s="54">
        <f t="shared" si="18"/>
        <v>0</v>
      </c>
      <c r="G102" s="54">
        <f t="shared" si="18"/>
        <v>0</v>
      </c>
      <c r="H102" s="54">
        <f t="shared" si="18"/>
        <v>140</v>
      </c>
      <c r="I102" s="54">
        <f t="shared" si="18"/>
        <v>0</v>
      </c>
      <c r="J102" s="156"/>
      <c r="K102" s="158"/>
      <c r="L102" s="149"/>
    </row>
    <row r="103" spans="1:12" s="29" customFormat="1" ht="56.25">
      <c r="A103" s="109" t="s">
        <v>105</v>
      </c>
      <c r="B103" s="109" t="s">
        <v>111</v>
      </c>
      <c r="C103" s="109"/>
      <c r="D103" s="45" t="s">
        <v>7</v>
      </c>
      <c r="E103" s="54">
        <f>+SUM(E104:E106)</f>
        <v>0</v>
      </c>
      <c r="F103" s="54">
        <f>+SUM(F104:F106)</f>
        <v>0</v>
      </c>
      <c r="G103" s="54">
        <f>+SUM(G104:G106)</f>
        <v>0</v>
      </c>
      <c r="H103" s="54">
        <f>+SUM(H104:H106)</f>
        <v>0</v>
      </c>
      <c r="I103" s="54">
        <f>+SUM(I104:I106)</f>
        <v>0</v>
      </c>
      <c r="J103" s="47" t="s">
        <v>137</v>
      </c>
      <c r="K103" s="47"/>
      <c r="L103" s="147" t="s">
        <v>208</v>
      </c>
    </row>
    <row r="104" spans="1:12" s="29" customFormat="1">
      <c r="A104" s="110"/>
      <c r="B104" s="110"/>
      <c r="C104" s="110"/>
      <c r="D104" s="45">
        <v>2014</v>
      </c>
      <c r="E104" s="54">
        <f>SUM(F104:I104)</f>
        <v>0</v>
      </c>
      <c r="F104" s="54">
        <v>0</v>
      </c>
      <c r="G104" s="54">
        <v>0</v>
      </c>
      <c r="H104" s="54">
        <v>0</v>
      </c>
      <c r="I104" s="54">
        <v>0</v>
      </c>
      <c r="J104" s="47">
        <v>100</v>
      </c>
      <c r="K104" s="47"/>
      <c r="L104" s="148"/>
    </row>
    <row r="105" spans="1:12" s="29" customFormat="1">
      <c r="A105" s="110"/>
      <c r="B105" s="110"/>
      <c r="C105" s="110"/>
      <c r="D105" s="45">
        <v>2015</v>
      </c>
      <c r="E105" s="54">
        <f>SUM(F105:I105)</f>
        <v>0</v>
      </c>
      <c r="F105" s="54">
        <v>0</v>
      </c>
      <c r="G105" s="54">
        <v>0</v>
      </c>
      <c r="H105" s="54">
        <v>0</v>
      </c>
      <c r="I105" s="54">
        <v>0</v>
      </c>
      <c r="J105" s="47">
        <v>100</v>
      </c>
      <c r="K105" s="47"/>
      <c r="L105" s="148"/>
    </row>
    <row r="106" spans="1:12" s="29" customFormat="1">
      <c r="A106" s="111"/>
      <c r="B106" s="111"/>
      <c r="C106" s="111"/>
      <c r="D106" s="45">
        <v>2016</v>
      </c>
      <c r="E106" s="54">
        <f>SUM(F106:I106)</f>
        <v>0</v>
      </c>
      <c r="F106" s="54">
        <v>0</v>
      </c>
      <c r="G106" s="54">
        <v>0</v>
      </c>
      <c r="H106" s="54">
        <v>0</v>
      </c>
      <c r="I106" s="54">
        <v>0</v>
      </c>
      <c r="J106" s="47">
        <v>100</v>
      </c>
      <c r="K106" s="47"/>
      <c r="L106" s="149"/>
    </row>
    <row r="107" spans="1:12" s="29" customFormat="1" ht="56.25">
      <c r="A107" s="109" t="s">
        <v>106</v>
      </c>
      <c r="B107" s="109" t="s">
        <v>112</v>
      </c>
      <c r="C107" s="109"/>
      <c r="D107" s="45" t="s">
        <v>7</v>
      </c>
      <c r="E107" s="54">
        <f>+SUM(E108:E110)</f>
        <v>180</v>
      </c>
      <c r="F107" s="54">
        <f>+SUM(F108:F110)</f>
        <v>0</v>
      </c>
      <c r="G107" s="54">
        <f>+SUM(G108:G110)</f>
        <v>0</v>
      </c>
      <c r="H107" s="54">
        <f>+SUM(H108:H110)</f>
        <v>180</v>
      </c>
      <c r="I107" s="54">
        <f>+SUM(I108:I110)</f>
        <v>0</v>
      </c>
      <c r="J107" s="47" t="s">
        <v>137</v>
      </c>
      <c r="K107" s="47"/>
      <c r="L107" s="147" t="s">
        <v>128</v>
      </c>
    </row>
    <row r="108" spans="1:12" s="29" customFormat="1">
      <c r="A108" s="110"/>
      <c r="B108" s="110"/>
      <c r="C108" s="110"/>
      <c r="D108" s="45">
        <v>2014</v>
      </c>
      <c r="E108" s="54">
        <f>SUM(F108:I108)</f>
        <v>60</v>
      </c>
      <c r="F108" s="54">
        <v>0</v>
      </c>
      <c r="G108" s="54">
        <v>0</v>
      </c>
      <c r="H108" s="54">
        <v>60</v>
      </c>
      <c r="I108" s="54">
        <v>0</v>
      </c>
      <c r="J108" s="47">
        <v>100</v>
      </c>
      <c r="K108" s="47"/>
      <c r="L108" s="148"/>
    </row>
    <row r="109" spans="1:12" s="29" customFormat="1">
      <c r="A109" s="110"/>
      <c r="B109" s="110"/>
      <c r="C109" s="110"/>
      <c r="D109" s="45">
        <v>2015</v>
      </c>
      <c r="E109" s="54">
        <f>SUM(F109:I109)</f>
        <v>60</v>
      </c>
      <c r="F109" s="54">
        <v>0</v>
      </c>
      <c r="G109" s="54">
        <v>0</v>
      </c>
      <c r="H109" s="54">
        <v>60</v>
      </c>
      <c r="I109" s="54">
        <v>0</v>
      </c>
      <c r="J109" s="47">
        <v>100</v>
      </c>
      <c r="K109" s="47"/>
      <c r="L109" s="148"/>
    </row>
    <row r="110" spans="1:12" s="29" customFormat="1">
      <c r="A110" s="111"/>
      <c r="B110" s="111"/>
      <c r="C110" s="111"/>
      <c r="D110" s="45">
        <v>2016</v>
      </c>
      <c r="E110" s="54">
        <f>SUM(F110:I110)</f>
        <v>60</v>
      </c>
      <c r="F110" s="54">
        <v>0</v>
      </c>
      <c r="G110" s="54">
        <v>0</v>
      </c>
      <c r="H110" s="54">
        <v>60</v>
      </c>
      <c r="I110" s="54">
        <v>0</v>
      </c>
      <c r="J110" s="47">
        <v>100</v>
      </c>
      <c r="K110" s="47"/>
      <c r="L110" s="149"/>
    </row>
    <row r="111" spans="1:12" s="29" customFormat="1" ht="56.25">
      <c r="A111" s="109" t="s">
        <v>107</v>
      </c>
      <c r="B111" s="109" t="s">
        <v>114</v>
      </c>
      <c r="C111" s="109"/>
      <c r="D111" s="45" t="s">
        <v>7</v>
      </c>
      <c r="E111" s="54">
        <f>+SUM(E112:E114)</f>
        <v>90</v>
      </c>
      <c r="F111" s="54">
        <f>+SUM(F112:F114)</f>
        <v>0</v>
      </c>
      <c r="G111" s="54">
        <f>+SUM(G112:G114)</f>
        <v>0</v>
      </c>
      <c r="H111" s="54">
        <f>+SUM(H112:H114)</f>
        <v>90</v>
      </c>
      <c r="I111" s="54">
        <f>+SUM(I112:I114)</f>
        <v>0</v>
      </c>
      <c r="J111" s="47" t="s">
        <v>137</v>
      </c>
      <c r="K111" s="47"/>
      <c r="L111" s="147" t="s">
        <v>128</v>
      </c>
    </row>
    <row r="112" spans="1:12" s="29" customFormat="1">
      <c r="A112" s="110"/>
      <c r="B112" s="110"/>
      <c r="C112" s="110"/>
      <c r="D112" s="45">
        <v>2014</v>
      </c>
      <c r="E112" s="54">
        <f>SUM(F112:I112)</f>
        <v>30</v>
      </c>
      <c r="F112" s="54">
        <v>0</v>
      </c>
      <c r="G112" s="54">
        <v>0</v>
      </c>
      <c r="H112" s="54">
        <v>30</v>
      </c>
      <c r="I112" s="54"/>
      <c r="J112" s="47">
        <v>100</v>
      </c>
      <c r="K112" s="47"/>
      <c r="L112" s="148"/>
    </row>
    <row r="113" spans="1:12" s="29" customFormat="1">
      <c r="A113" s="110"/>
      <c r="B113" s="110"/>
      <c r="C113" s="110"/>
      <c r="D113" s="45">
        <v>2015</v>
      </c>
      <c r="E113" s="54">
        <f>SUM(F113:I113)</f>
        <v>30</v>
      </c>
      <c r="F113" s="54">
        <v>0</v>
      </c>
      <c r="G113" s="54">
        <v>0</v>
      </c>
      <c r="H113" s="54">
        <v>30</v>
      </c>
      <c r="I113" s="54"/>
      <c r="J113" s="47">
        <v>100</v>
      </c>
      <c r="K113" s="47"/>
      <c r="L113" s="148"/>
    </row>
    <row r="114" spans="1:12" s="29" customFormat="1">
      <c r="A114" s="111"/>
      <c r="B114" s="111"/>
      <c r="C114" s="111"/>
      <c r="D114" s="45">
        <v>2016</v>
      </c>
      <c r="E114" s="54">
        <f>SUM(F114:I114)</f>
        <v>30</v>
      </c>
      <c r="F114" s="54">
        <v>0</v>
      </c>
      <c r="G114" s="54">
        <v>0</v>
      </c>
      <c r="H114" s="54">
        <v>30</v>
      </c>
      <c r="I114" s="54"/>
      <c r="J114" s="47">
        <v>100</v>
      </c>
      <c r="K114" s="47"/>
      <c r="L114" s="149"/>
    </row>
    <row r="115" spans="1:12" s="29" customFormat="1" ht="56.25">
      <c r="A115" s="109" t="s">
        <v>108</v>
      </c>
      <c r="B115" s="109" t="s">
        <v>113</v>
      </c>
      <c r="C115" s="109"/>
      <c r="D115" s="45" t="s">
        <v>7</v>
      </c>
      <c r="E115" s="54">
        <f>+SUM(E116:E118)</f>
        <v>50</v>
      </c>
      <c r="F115" s="54">
        <f>+SUM(F116:F118)</f>
        <v>0</v>
      </c>
      <c r="G115" s="54">
        <f>+SUM(G116:G118)</f>
        <v>0</v>
      </c>
      <c r="H115" s="54">
        <f>+SUM(H116:H118)</f>
        <v>50</v>
      </c>
      <c r="I115" s="54">
        <f>+SUM(I116:I118)</f>
        <v>0</v>
      </c>
      <c r="J115" s="29" t="s">
        <v>137</v>
      </c>
      <c r="K115" s="47"/>
      <c r="L115" s="147" t="s">
        <v>208</v>
      </c>
    </row>
    <row r="116" spans="1:12" s="29" customFormat="1">
      <c r="A116" s="110"/>
      <c r="B116" s="110"/>
      <c r="C116" s="110"/>
      <c r="D116" s="45">
        <v>2014</v>
      </c>
      <c r="E116" s="54">
        <f>SUM(F116:I116)</f>
        <v>50</v>
      </c>
      <c r="F116" s="54">
        <v>0</v>
      </c>
      <c r="G116" s="54">
        <v>0</v>
      </c>
      <c r="H116" s="54">
        <v>50</v>
      </c>
      <c r="I116" s="54">
        <v>0</v>
      </c>
      <c r="J116" s="47">
        <v>100</v>
      </c>
      <c r="K116" s="47"/>
      <c r="L116" s="148"/>
    </row>
    <row r="117" spans="1:12" s="29" customFormat="1">
      <c r="A117" s="110"/>
      <c r="B117" s="110"/>
      <c r="C117" s="110"/>
      <c r="D117" s="45">
        <v>2015</v>
      </c>
      <c r="E117" s="54">
        <f>SUM(F117:I117)</f>
        <v>0</v>
      </c>
      <c r="F117" s="54">
        <v>0</v>
      </c>
      <c r="G117" s="54">
        <v>0</v>
      </c>
      <c r="H117" s="54">
        <v>0</v>
      </c>
      <c r="I117" s="54">
        <v>0</v>
      </c>
      <c r="J117" s="47">
        <v>100</v>
      </c>
      <c r="K117" s="47"/>
      <c r="L117" s="148"/>
    </row>
    <row r="118" spans="1:12" s="29" customFormat="1">
      <c r="A118" s="111"/>
      <c r="B118" s="111"/>
      <c r="C118" s="111"/>
      <c r="D118" s="45">
        <v>2016</v>
      </c>
      <c r="E118" s="54">
        <f>SUM(F118:I118)</f>
        <v>0</v>
      </c>
      <c r="F118" s="54">
        <v>0</v>
      </c>
      <c r="G118" s="54">
        <v>0</v>
      </c>
      <c r="H118" s="54">
        <v>0</v>
      </c>
      <c r="I118" s="54">
        <v>0</v>
      </c>
      <c r="J118" s="47">
        <v>100</v>
      </c>
      <c r="K118" s="47"/>
      <c r="L118" s="149"/>
    </row>
    <row r="119" spans="1:12" s="29" customFormat="1" ht="56.25">
      <c r="A119" s="109" t="s">
        <v>109</v>
      </c>
      <c r="B119" s="109" t="s">
        <v>115</v>
      </c>
      <c r="C119" s="109"/>
      <c r="D119" s="45" t="s">
        <v>7</v>
      </c>
      <c r="E119" s="54">
        <f>SUM(E120:E122)</f>
        <v>0</v>
      </c>
      <c r="F119" s="54">
        <f>SUM(F120:F122)</f>
        <v>0</v>
      </c>
      <c r="G119" s="54">
        <f>SUM(G120:G122)</f>
        <v>0</v>
      </c>
      <c r="H119" s="54">
        <f>SUM(H120:H122)</f>
        <v>0</v>
      </c>
      <c r="I119" s="54">
        <f>SUM(I120:I122)</f>
        <v>0</v>
      </c>
      <c r="J119" s="47" t="s">
        <v>137</v>
      </c>
      <c r="K119" s="47"/>
      <c r="L119" s="147" t="s">
        <v>208</v>
      </c>
    </row>
    <row r="120" spans="1:12" s="29" customFormat="1">
      <c r="A120" s="110"/>
      <c r="B120" s="110"/>
      <c r="C120" s="110"/>
      <c r="D120" s="45">
        <v>2014</v>
      </c>
      <c r="E120" s="54">
        <f>SUM(F120:I120)</f>
        <v>0</v>
      </c>
      <c r="F120" s="54">
        <v>0</v>
      </c>
      <c r="G120" s="54">
        <v>0</v>
      </c>
      <c r="H120" s="54">
        <v>0</v>
      </c>
      <c r="I120" s="54">
        <v>0</v>
      </c>
      <c r="J120" s="47">
        <v>100</v>
      </c>
      <c r="K120" s="47"/>
      <c r="L120" s="148"/>
    </row>
    <row r="121" spans="1:12" s="29" customFormat="1">
      <c r="A121" s="110"/>
      <c r="B121" s="110"/>
      <c r="C121" s="110"/>
      <c r="D121" s="45">
        <v>2015</v>
      </c>
      <c r="E121" s="54">
        <f>SUM(F121:I121)</f>
        <v>0</v>
      </c>
      <c r="F121" s="54">
        <v>0</v>
      </c>
      <c r="G121" s="54">
        <v>0</v>
      </c>
      <c r="H121" s="54">
        <v>0</v>
      </c>
      <c r="I121" s="54">
        <v>0</v>
      </c>
      <c r="J121" s="47">
        <v>100</v>
      </c>
      <c r="K121" s="47"/>
      <c r="L121" s="148"/>
    </row>
    <row r="122" spans="1:12" s="29" customFormat="1">
      <c r="A122" s="111"/>
      <c r="B122" s="111"/>
      <c r="C122" s="111"/>
      <c r="D122" s="45">
        <v>2016</v>
      </c>
      <c r="E122" s="54">
        <f>SUM(F122:I122)</f>
        <v>0</v>
      </c>
      <c r="F122" s="54">
        <v>0</v>
      </c>
      <c r="G122" s="54">
        <v>0</v>
      </c>
      <c r="H122" s="54">
        <v>0</v>
      </c>
      <c r="I122" s="54">
        <v>0</v>
      </c>
      <c r="J122" s="47">
        <v>100</v>
      </c>
      <c r="K122" s="47"/>
      <c r="L122" s="149"/>
    </row>
    <row r="123" spans="1:12" s="29" customFormat="1" ht="56.25">
      <c r="A123" s="109" t="s">
        <v>110</v>
      </c>
      <c r="B123" s="109" t="s">
        <v>116</v>
      </c>
      <c r="C123" s="109"/>
      <c r="D123" s="45" t="s">
        <v>7</v>
      </c>
      <c r="E123" s="54">
        <f>SUM(E124:E126)</f>
        <v>100</v>
      </c>
      <c r="F123" s="54">
        <f>+SUM(F124:F126)</f>
        <v>0</v>
      </c>
      <c r="G123" s="54">
        <f>+SUM(G124:G126)</f>
        <v>0</v>
      </c>
      <c r="H123" s="54">
        <f>+SUM(H124:H126)</f>
        <v>100</v>
      </c>
      <c r="I123" s="54">
        <f>+SUM(I124:I126)</f>
        <v>0</v>
      </c>
      <c r="J123" s="47" t="s">
        <v>137</v>
      </c>
      <c r="K123" s="47"/>
      <c r="L123" s="147" t="s">
        <v>208</v>
      </c>
    </row>
    <row r="124" spans="1:12" s="29" customFormat="1">
      <c r="A124" s="110"/>
      <c r="B124" s="110"/>
      <c r="C124" s="110"/>
      <c r="D124" s="45">
        <v>2014</v>
      </c>
      <c r="E124" s="54">
        <f>SUM(F124:I124)</f>
        <v>0</v>
      </c>
      <c r="F124" s="54">
        <v>0</v>
      </c>
      <c r="G124" s="54">
        <v>0</v>
      </c>
      <c r="H124" s="54">
        <v>0</v>
      </c>
      <c r="I124" s="54">
        <v>0</v>
      </c>
      <c r="J124" s="47">
        <v>100</v>
      </c>
      <c r="K124" s="47"/>
      <c r="L124" s="148"/>
    </row>
    <row r="125" spans="1:12" s="29" customFormat="1">
      <c r="A125" s="110"/>
      <c r="B125" s="110"/>
      <c r="C125" s="110"/>
      <c r="D125" s="45">
        <v>2015</v>
      </c>
      <c r="E125" s="54">
        <f>SUM(F125:I125)</f>
        <v>50</v>
      </c>
      <c r="F125" s="54">
        <v>0</v>
      </c>
      <c r="G125" s="54">
        <v>0</v>
      </c>
      <c r="H125" s="54">
        <v>50</v>
      </c>
      <c r="I125" s="54">
        <v>0</v>
      </c>
      <c r="J125" s="47">
        <v>100</v>
      </c>
      <c r="K125" s="47"/>
      <c r="L125" s="148"/>
    </row>
    <row r="126" spans="1:12" s="29" customFormat="1">
      <c r="A126" s="111"/>
      <c r="B126" s="111"/>
      <c r="C126" s="111"/>
      <c r="D126" s="45">
        <v>2016</v>
      </c>
      <c r="E126" s="54">
        <f>SUM(F126:I126)</f>
        <v>50</v>
      </c>
      <c r="F126" s="54">
        <v>0</v>
      </c>
      <c r="G126" s="54">
        <v>0</v>
      </c>
      <c r="H126" s="54">
        <v>50</v>
      </c>
      <c r="I126" s="54">
        <v>0</v>
      </c>
      <c r="J126" s="47">
        <v>100</v>
      </c>
      <c r="K126" s="47"/>
      <c r="L126" s="149"/>
    </row>
    <row r="127" spans="1:12" s="29" customFormat="1" ht="39" customHeight="1">
      <c r="A127" s="109" t="s">
        <v>264</v>
      </c>
      <c r="B127" s="109" t="s">
        <v>266</v>
      </c>
      <c r="C127" s="109"/>
      <c r="D127" s="66" t="s">
        <v>7</v>
      </c>
      <c r="E127" s="54">
        <f>SUM(E128:E130)</f>
        <v>736.8</v>
      </c>
      <c r="F127" s="54">
        <f t="shared" ref="F127:I127" si="19">SUM(F128:F130)</f>
        <v>700</v>
      </c>
      <c r="G127" s="54">
        <f t="shared" si="19"/>
        <v>0</v>
      </c>
      <c r="H127" s="54">
        <f t="shared" si="19"/>
        <v>36.799999999999997</v>
      </c>
      <c r="I127" s="54">
        <f t="shared" si="19"/>
        <v>0</v>
      </c>
      <c r="J127" s="47" t="s">
        <v>261</v>
      </c>
      <c r="K127" s="47"/>
      <c r="L127" s="147" t="s">
        <v>259</v>
      </c>
    </row>
    <row r="128" spans="1:12" s="29" customFormat="1">
      <c r="A128" s="110"/>
      <c r="B128" s="110"/>
      <c r="C128" s="110"/>
      <c r="D128" s="66">
        <v>2014</v>
      </c>
      <c r="E128" s="54">
        <f>SUM(F128:I128)</f>
        <v>736.8</v>
      </c>
      <c r="F128" s="54">
        <v>700</v>
      </c>
      <c r="G128" s="54">
        <v>0</v>
      </c>
      <c r="H128" s="54">
        <v>36.799999999999997</v>
      </c>
      <c r="I128" s="54">
        <v>0</v>
      </c>
      <c r="J128" s="47" t="s">
        <v>262</v>
      </c>
      <c r="K128" s="47"/>
      <c r="L128" s="148"/>
    </row>
    <row r="129" spans="1:12" s="29" customFormat="1">
      <c r="A129" s="110"/>
      <c r="B129" s="110"/>
      <c r="C129" s="110"/>
      <c r="D129" s="66">
        <v>2015</v>
      </c>
      <c r="E129" s="54">
        <f t="shared" ref="E129:E130" si="20">SUM(F129:I129)</f>
        <v>0</v>
      </c>
      <c r="F129" s="54">
        <v>0</v>
      </c>
      <c r="G129" s="54">
        <v>0</v>
      </c>
      <c r="H129" s="54">
        <v>0</v>
      </c>
      <c r="I129" s="54">
        <v>0</v>
      </c>
      <c r="J129" s="47"/>
      <c r="K129" s="47"/>
      <c r="L129" s="148"/>
    </row>
    <row r="130" spans="1:12" s="29" customFormat="1">
      <c r="A130" s="111"/>
      <c r="B130" s="111"/>
      <c r="C130" s="111"/>
      <c r="D130" s="66">
        <v>2016</v>
      </c>
      <c r="E130" s="54">
        <f t="shared" si="20"/>
        <v>0</v>
      </c>
      <c r="F130" s="54">
        <v>0</v>
      </c>
      <c r="G130" s="54">
        <v>0</v>
      </c>
      <c r="H130" s="54">
        <v>0</v>
      </c>
      <c r="I130" s="54">
        <v>0</v>
      </c>
      <c r="J130" s="47"/>
      <c r="K130" s="47"/>
      <c r="L130" s="149"/>
    </row>
    <row r="131" spans="1:12" s="29" customFormat="1" ht="42.75" customHeight="1">
      <c r="A131" s="109" t="s">
        <v>265</v>
      </c>
      <c r="B131" s="109" t="s">
        <v>267</v>
      </c>
      <c r="C131" s="109"/>
      <c r="D131" s="66" t="s">
        <v>7</v>
      </c>
      <c r="E131" s="54">
        <f>SUM(E132:E134)</f>
        <v>1894.8</v>
      </c>
      <c r="F131" s="54">
        <f t="shared" ref="F131:I131" si="21">SUM(F132:F134)</f>
        <v>1800</v>
      </c>
      <c r="G131" s="54">
        <f t="shared" si="21"/>
        <v>0</v>
      </c>
      <c r="H131" s="54">
        <f t="shared" si="21"/>
        <v>94.8</v>
      </c>
      <c r="I131" s="54">
        <f t="shared" si="21"/>
        <v>0</v>
      </c>
      <c r="J131" s="47" t="s">
        <v>263</v>
      </c>
      <c r="K131" s="47"/>
      <c r="L131" s="147" t="s">
        <v>260</v>
      </c>
    </row>
    <row r="132" spans="1:12" s="29" customFormat="1">
      <c r="A132" s="110"/>
      <c r="B132" s="110"/>
      <c r="C132" s="110"/>
      <c r="D132" s="66">
        <v>2014</v>
      </c>
      <c r="E132" s="54">
        <f>SUM(F132:I132)</f>
        <v>1894.8</v>
      </c>
      <c r="F132" s="54">
        <v>1800</v>
      </c>
      <c r="G132" s="54">
        <v>0</v>
      </c>
      <c r="H132" s="54">
        <v>94.8</v>
      </c>
      <c r="I132" s="54">
        <v>0</v>
      </c>
      <c r="J132" s="47" t="s">
        <v>262</v>
      </c>
      <c r="K132" s="47"/>
      <c r="L132" s="148"/>
    </row>
    <row r="133" spans="1:12" s="29" customFormat="1">
      <c r="A133" s="110"/>
      <c r="B133" s="110"/>
      <c r="C133" s="110"/>
      <c r="D133" s="66">
        <v>2015</v>
      </c>
      <c r="E133" s="54">
        <f t="shared" ref="E133:E134" si="22">SUM(F133:I133)</f>
        <v>0</v>
      </c>
      <c r="F133" s="54">
        <v>0</v>
      </c>
      <c r="G133" s="54">
        <v>0</v>
      </c>
      <c r="H133" s="54">
        <v>0</v>
      </c>
      <c r="I133" s="54">
        <v>0</v>
      </c>
      <c r="J133" s="47"/>
      <c r="K133" s="47"/>
      <c r="L133" s="148"/>
    </row>
    <row r="134" spans="1:12" s="29" customFormat="1">
      <c r="A134" s="111"/>
      <c r="B134" s="111"/>
      <c r="C134" s="111"/>
      <c r="D134" s="66">
        <v>2016</v>
      </c>
      <c r="E134" s="54">
        <f t="shared" si="22"/>
        <v>0</v>
      </c>
      <c r="F134" s="54">
        <v>0</v>
      </c>
      <c r="G134" s="54">
        <v>0</v>
      </c>
      <c r="H134" s="54">
        <v>0</v>
      </c>
      <c r="I134" s="54">
        <v>0</v>
      </c>
      <c r="J134" s="47"/>
      <c r="K134" s="47"/>
      <c r="L134" s="149"/>
    </row>
    <row r="135" spans="1:12" s="29" customFormat="1">
      <c r="A135" s="109" t="s">
        <v>212</v>
      </c>
      <c r="B135" s="109" t="s">
        <v>221</v>
      </c>
      <c r="C135" s="109"/>
      <c r="D135" s="48" t="s">
        <v>7</v>
      </c>
      <c r="E135" s="54">
        <f>E139</f>
        <v>245561.24000000002</v>
      </c>
      <c r="F135" s="54">
        <f t="shared" ref="F135:I135" si="23">F139</f>
        <v>240693.2</v>
      </c>
      <c r="G135" s="54">
        <f t="shared" si="23"/>
        <v>0</v>
      </c>
      <c r="H135" s="54">
        <f t="shared" si="23"/>
        <v>4868.04</v>
      </c>
      <c r="I135" s="54">
        <f t="shared" si="23"/>
        <v>0</v>
      </c>
      <c r="J135" s="150"/>
      <c r="K135" s="151"/>
      <c r="L135" s="152"/>
    </row>
    <row r="136" spans="1:12" s="29" customFormat="1">
      <c r="A136" s="110"/>
      <c r="B136" s="110"/>
      <c r="C136" s="110"/>
      <c r="D136" s="48">
        <v>2014</v>
      </c>
      <c r="E136" s="54">
        <f t="shared" ref="E136:I138" si="24">E140</f>
        <v>92091.64</v>
      </c>
      <c r="F136" s="54">
        <f t="shared" si="24"/>
        <v>90557</v>
      </c>
      <c r="G136" s="54">
        <f t="shared" si="24"/>
        <v>0</v>
      </c>
      <c r="H136" s="54">
        <f t="shared" si="24"/>
        <v>1534.64</v>
      </c>
      <c r="I136" s="54">
        <f t="shared" si="24"/>
        <v>0</v>
      </c>
      <c r="J136" s="153"/>
      <c r="K136" s="154"/>
      <c r="L136" s="155"/>
    </row>
    <row r="137" spans="1:12" s="29" customFormat="1">
      <c r="A137" s="110"/>
      <c r="B137" s="110"/>
      <c r="C137" s="110"/>
      <c r="D137" s="48">
        <v>2015</v>
      </c>
      <c r="E137" s="54">
        <f t="shared" si="24"/>
        <v>76734.799999999988</v>
      </c>
      <c r="F137" s="54">
        <f t="shared" si="24"/>
        <v>75068.099999999991</v>
      </c>
      <c r="G137" s="54">
        <f t="shared" si="24"/>
        <v>0</v>
      </c>
      <c r="H137" s="54">
        <f t="shared" si="24"/>
        <v>1666.7</v>
      </c>
      <c r="I137" s="54">
        <f t="shared" si="24"/>
        <v>0</v>
      </c>
      <c r="J137" s="153"/>
      <c r="K137" s="154"/>
      <c r="L137" s="155"/>
    </row>
    <row r="138" spans="1:12" s="29" customFormat="1">
      <c r="A138" s="111"/>
      <c r="B138" s="111"/>
      <c r="C138" s="111"/>
      <c r="D138" s="48">
        <v>2016</v>
      </c>
      <c r="E138" s="54">
        <f t="shared" si="24"/>
        <v>76734.799999999988</v>
      </c>
      <c r="F138" s="54">
        <f t="shared" si="24"/>
        <v>75068.099999999991</v>
      </c>
      <c r="G138" s="54">
        <f t="shared" si="24"/>
        <v>0</v>
      </c>
      <c r="H138" s="54">
        <f t="shared" si="24"/>
        <v>1666.7</v>
      </c>
      <c r="I138" s="54">
        <f t="shared" si="24"/>
        <v>0</v>
      </c>
      <c r="J138" s="156"/>
      <c r="K138" s="157"/>
      <c r="L138" s="158"/>
    </row>
    <row r="139" spans="1:12" s="29" customFormat="1" ht="24.75" customHeight="1">
      <c r="A139" s="109" t="s">
        <v>213</v>
      </c>
      <c r="B139" s="109" t="s">
        <v>252</v>
      </c>
      <c r="C139" s="109"/>
      <c r="D139" s="48" t="s">
        <v>7</v>
      </c>
      <c r="E139" s="54">
        <f>E143+E147+E151+E155+E159+E163+E167+E171+E175+E179</f>
        <v>245561.24000000002</v>
      </c>
      <c r="F139" s="54">
        <f t="shared" ref="F139:I139" si="25">F143+F147+F151+F155+F159+F163+F167+F171+F175+F179</f>
        <v>240693.2</v>
      </c>
      <c r="G139" s="54">
        <f t="shared" si="25"/>
        <v>0</v>
      </c>
      <c r="H139" s="54">
        <f t="shared" si="25"/>
        <v>4868.04</v>
      </c>
      <c r="I139" s="54">
        <f t="shared" si="25"/>
        <v>0</v>
      </c>
      <c r="J139" s="150" t="s">
        <v>250</v>
      </c>
      <c r="K139" s="152"/>
      <c r="L139" s="147" t="s">
        <v>251</v>
      </c>
    </row>
    <row r="140" spans="1:12" s="29" customFormat="1">
      <c r="A140" s="110"/>
      <c r="B140" s="110"/>
      <c r="C140" s="110"/>
      <c r="D140" s="48">
        <v>2014</v>
      </c>
      <c r="E140" s="54">
        <f t="shared" ref="E140:I142" si="26">E144+E148+E152+E156+E160+E164+E168+E172+E176+E180</f>
        <v>92091.64</v>
      </c>
      <c r="F140" s="54">
        <f t="shared" si="26"/>
        <v>90557</v>
      </c>
      <c r="G140" s="54">
        <f t="shared" si="26"/>
        <v>0</v>
      </c>
      <c r="H140" s="54">
        <f t="shared" si="26"/>
        <v>1534.64</v>
      </c>
      <c r="I140" s="54">
        <f t="shared" si="26"/>
        <v>0</v>
      </c>
      <c r="J140" s="153"/>
      <c r="K140" s="155"/>
      <c r="L140" s="148"/>
    </row>
    <row r="141" spans="1:12" s="29" customFormat="1">
      <c r="A141" s="110"/>
      <c r="B141" s="110"/>
      <c r="C141" s="110"/>
      <c r="D141" s="48">
        <v>2015</v>
      </c>
      <c r="E141" s="54">
        <f t="shared" si="26"/>
        <v>76734.799999999988</v>
      </c>
      <c r="F141" s="54">
        <f t="shared" si="26"/>
        <v>75068.099999999991</v>
      </c>
      <c r="G141" s="54">
        <f t="shared" si="26"/>
        <v>0</v>
      </c>
      <c r="H141" s="54">
        <f t="shared" si="26"/>
        <v>1666.7</v>
      </c>
      <c r="I141" s="54">
        <f t="shared" si="26"/>
        <v>0</v>
      </c>
      <c r="J141" s="153"/>
      <c r="K141" s="155"/>
      <c r="L141" s="148"/>
    </row>
    <row r="142" spans="1:12" s="29" customFormat="1">
      <c r="A142" s="111"/>
      <c r="B142" s="111"/>
      <c r="C142" s="111"/>
      <c r="D142" s="48">
        <v>2016</v>
      </c>
      <c r="E142" s="54">
        <f t="shared" si="26"/>
        <v>76734.799999999988</v>
      </c>
      <c r="F142" s="54">
        <f t="shared" si="26"/>
        <v>75068.099999999991</v>
      </c>
      <c r="G142" s="54">
        <f t="shared" si="26"/>
        <v>0</v>
      </c>
      <c r="H142" s="54">
        <f t="shared" si="26"/>
        <v>1666.7</v>
      </c>
      <c r="I142" s="54">
        <f t="shared" si="26"/>
        <v>0</v>
      </c>
      <c r="J142" s="156"/>
      <c r="K142" s="158"/>
      <c r="L142" s="149"/>
    </row>
    <row r="143" spans="1:12" s="29" customFormat="1" ht="39.75" customHeight="1">
      <c r="A143" s="109" t="s">
        <v>214</v>
      </c>
      <c r="B143" s="109" t="s">
        <v>222</v>
      </c>
      <c r="C143" s="109"/>
      <c r="D143" s="48" t="s">
        <v>7</v>
      </c>
      <c r="E143" s="54">
        <f>SUM(E144:E146)</f>
        <v>3726.6000000000004</v>
      </c>
      <c r="F143" s="54">
        <f>+SUM(F144:F146)</f>
        <v>3726.6000000000004</v>
      </c>
      <c r="G143" s="54">
        <f t="shared" ref="G143:I143" si="27">+SUM(G144:G146)</f>
        <v>0</v>
      </c>
      <c r="H143" s="54">
        <f t="shared" si="27"/>
        <v>0</v>
      </c>
      <c r="I143" s="54">
        <f t="shared" si="27"/>
        <v>0</v>
      </c>
      <c r="J143" s="47" t="s">
        <v>235</v>
      </c>
      <c r="K143" s="47"/>
      <c r="L143" s="147" t="s">
        <v>236</v>
      </c>
    </row>
    <row r="144" spans="1:12" s="29" customFormat="1">
      <c r="A144" s="110"/>
      <c r="B144" s="110"/>
      <c r="C144" s="110"/>
      <c r="D144" s="48">
        <v>2014</v>
      </c>
      <c r="E144" s="54">
        <f>SUM(F144:I144)</f>
        <v>1242.2</v>
      </c>
      <c r="F144" s="54">
        <v>1242.2</v>
      </c>
      <c r="G144" s="54">
        <v>0</v>
      </c>
      <c r="H144" s="54">
        <v>0</v>
      </c>
      <c r="I144" s="54"/>
      <c r="J144" s="47">
        <v>44</v>
      </c>
      <c r="K144" s="47"/>
      <c r="L144" s="148"/>
    </row>
    <row r="145" spans="1:12" s="29" customFormat="1">
      <c r="A145" s="110"/>
      <c r="B145" s="110"/>
      <c r="C145" s="110"/>
      <c r="D145" s="48">
        <v>2015</v>
      </c>
      <c r="E145" s="54">
        <f>SUM(F145:I145)</f>
        <v>1242.2</v>
      </c>
      <c r="F145" s="54">
        <v>1242.2</v>
      </c>
      <c r="G145" s="54">
        <v>0</v>
      </c>
      <c r="H145" s="54">
        <v>0</v>
      </c>
      <c r="I145" s="54"/>
      <c r="J145" s="47">
        <v>44</v>
      </c>
      <c r="K145" s="47"/>
      <c r="L145" s="148"/>
    </row>
    <row r="146" spans="1:12" s="29" customFormat="1">
      <c r="A146" s="111"/>
      <c r="B146" s="111"/>
      <c r="C146" s="111"/>
      <c r="D146" s="48">
        <v>2016</v>
      </c>
      <c r="E146" s="54">
        <f>SUM(F146:I146)</f>
        <v>1242.2</v>
      </c>
      <c r="F146" s="54">
        <v>1242.2</v>
      </c>
      <c r="G146" s="54">
        <v>0</v>
      </c>
      <c r="H146" s="54">
        <v>0</v>
      </c>
      <c r="I146" s="54"/>
      <c r="J146" s="47">
        <v>44</v>
      </c>
      <c r="K146" s="47"/>
      <c r="L146" s="149"/>
    </row>
    <row r="147" spans="1:12" s="29" customFormat="1" ht="36" customHeight="1">
      <c r="A147" s="109" t="s">
        <v>215</v>
      </c>
      <c r="B147" s="109" t="s">
        <v>223</v>
      </c>
      <c r="C147" s="109"/>
      <c r="D147" s="48" t="s">
        <v>7</v>
      </c>
      <c r="E147" s="54">
        <f>SUM(E148:E150)</f>
        <v>306.89999999999998</v>
      </c>
      <c r="F147" s="54">
        <f t="shared" ref="F147:I147" si="28">SUM(F148:F150)</f>
        <v>306.89999999999998</v>
      </c>
      <c r="G147" s="54">
        <f t="shared" si="28"/>
        <v>0</v>
      </c>
      <c r="H147" s="54">
        <f t="shared" si="28"/>
        <v>0</v>
      </c>
      <c r="I147" s="54">
        <f t="shared" si="28"/>
        <v>0</v>
      </c>
      <c r="J147" s="47" t="s">
        <v>237</v>
      </c>
      <c r="K147" s="47"/>
      <c r="L147" s="147" t="s">
        <v>128</v>
      </c>
    </row>
    <row r="148" spans="1:12" s="29" customFormat="1">
      <c r="A148" s="110"/>
      <c r="B148" s="110"/>
      <c r="C148" s="110"/>
      <c r="D148" s="48">
        <v>2014</v>
      </c>
      <c r="E148" s="54">
        <f>SUM(F148:I148)</f>
        <v>102.3</v>
      </c>
      <c r="F148" s="54">
        <v>102.3</v>
      </c>
      <c r="G148" s="54">
        <v>0</v>
      </c>
      <c r="H148" s="54">
        <v>0</v>
      </c>
      <c r="I148" s="54">
        <v>0</v>
      </c>
      <c r="J148" s="47">
        <v>186</v>
      </c>
      <c r="K148" s="47"/>
      <c r="L148" s="148"/>
    </row>
    <row r="149" spans="1:12" s="29" customFormat="1">
      <c r="A149" s="110"/>
      <c r="B149" s="110"/>
      <c r="C149" s="110"/>
      <c r="D149" s="48">
        <v>2015</v>
      </c>
      <c r="E149" s="54">
        <f t="shared" ref="E149:E150" si="29">SUM(F149:I149)</f>
        <v>102.3</v>
      </c>
      <c r="F149" s="54">
        <v>102.3</v>
      </c>
      <c r="G149" s="54">
        <v>0</v>
      </c>
      <c r="H149" s="54">
        <v>0</v>
      </c>
      <c r="I149" s="54">
        <v>0</v>
      </c>
      <c r="J149" s="47">
        <v>186</v>
      </c>
      <c r="K149" s="47"/>
      <c r="L149" s="148"/>
    </row>
    <row r="150" spans="1:12" s="29" customFormat="1">
      <c r="A150" s="111"/>
      <c r="B150" s="111"/>
      <c r="C150" s="111"/>
      <c r="D150" s="48">
        <v>2016</v>
      </c>
      <c r="E150" s="54">
        <f t="shared" si="29"/>
        <v>102.3</v>
      </c>
      <c r="F150" s="54">
        <v>102.3</v>
      </c>
      <c r="G150" s="54">
        <v>0</v>
      </c>
      <c r="H150" s="54">
        <v>0</v>
      </c>
      <c r="I150" s="54">
        <v>0</v>
      </c>
      <c r="J150" s="47">
        <v>186</v>
      </c>
      <c r="K150" s="47"/>
      <c r="L150" s="149"/>
    </row>
    <row r="151" spans="1:12" s="29" customFormat="1" ht="36" customHeight="1">
      <c r="A151" s="109" t="s">
        <v>216</v>
      </c>
      <c r="B151" s="109" t="s">
        <v>224</v>
      </c>
      <c r="C151" s="109"/>
      <c r="D151" s="48" t="s">
        <v>7</v>
      </c>
      <c r="E151" s="54">
        <f>SUM(E152:E154)</f>
        <v>138664.29999999999</v>
      </c>
      <c r="F151" s="54">
        <f t="shared" ref="F151:I151" si="30">SUM(F152:F154)</f>
        <v>138664.29999999999</v>
      </c>
      <c r="G151" s="54">
        <f t="shared" si="30"/>
        <v>0</v>
      </c>
      <c r="H151" s="54">
        <f t="shared" si="30"/>
        <v>0</v>
      </c>
      <c r="I151" s="54">
        <f t="shared" si="30"/>
        <v>0</v>
      </c>
      <c r="J151" s="47" t="s">
        <v>238</v>
      </c>
      <c r="K151" s="47"/>
      <c r="L151" s="147" t="s">
        <v>239</v>
      </c>
    </row>
    <row r="152" spans="1:12" s="29" customFormat="1">
      <c r="A152" s="110"/>
      <c r="B152" s="110"/>
      <c r="C152" s="110"/>
      <c r="D152" s="48">
        <v>2014</v>
      </c>
      <c r="E152" s="54">
        <f>SUM(F152:I152)</f>
        <v>47007.3</v>
      </c>
      <c r="F152" s="54">
        <v>47007.3</v>
      </c>
      <c r="G152" s="54">
        <v>0</v>
      </c>
      <c r="H152" s="54">
        <v>0</v>
      </c>
      <c r="I152" s="54">
        <v>0</v>
      </c>
      <c r="J152" s="47">
        <v>561</v>
      </c>
      <c r="K152" s="47"/>
      <c r="L152" s="148"/>
    </row>
    <row r="153" spans="1:12" s="29" customFormat="1">
      <c r="A153" s="110"/>
      <c r="B153" s="110"/>
      <c r="C153" s="110"/>
      <c r="D153" s="48">
        <v>2015</v>
      </c>
      <c r="E153" s="54">
        <f t="shared" ref="E153:E154" si="31">SUM(F153:I153)</f>
        <v>45828.5</v>
      </c>
      <c r="F153" s="54">
        <v>45828.5</v>
      </c>
      <c r="G153" s="54">
        <v>0</v>
      </c>
      <c r="H153" s="54">
        <v>0</v>
      </c>
      <c r="I153" s="54">
        <v>0</v>
      </c>
      <c r="J153" s="47">
        <v>561</v>
      </c>
      <c r="K153" s="47"/>
      <c r="L153" s="148"/>
    </row>
    <row r="154" spans="1:12" s="29" customFormat="1">
      <c r="A154" s="111"/>
      <c r="B154" s="111"/>
      <c r="C154" s="111"/>
      <c r="D154" s="48">
        <v>2016</v>
      </c>
      <c r="E154" s="54">
        <f t="shared" si="31"/>
        <v>45828.5</v>
      </c>
      <c r="F154" s="54">
        <v>45828.5</v>
      </c>
      <c r="G154" s="54">
        <v>0</v>
      </c>
      <c r="H154" s="54">
        <v>0</v>
      </c>
      <c r="I154" s="54">
        <v>0</v>
      </c>
      <c r="J154" s="47">
        <v>561</v>
      </c>
      <c r="K154" s="47"/>
      <c r="L154" s="149"/>
    </row>
    <row r="155" spans="1:12" s="29" customFormat="1" ht="45" customHeight="1">
      <c r="A155" s="109" t="s">
        <v>217</v>
      </c>
      <c r="B155" s="109" t="s">
        <v>225</v>
      </c>
      <c r="C155" s="109"/>
      <c r="D155" s="48" t="s">
        <v>7</v>
      </c>
      <c r="E155" s="54">
        <f>SUM(E156:E158)</f>
        <v>11486.099999999999</v>
      </c>
      <c r="F155" s="54">
        <f t="shared" ref="F155:I155" si="32">SUM(F156:F158)</f>
        <v>11486.099999999999</v>
      </c>
      <c r="G155" s="54">
        <f t="shared" si="32"/>
        <v>0</v>
      </c>
      <c r="H155" s="54">
        <f t="shared" si="32"/>
        <v>0</v>
      </c>
      <c r="I155" s="54">
        <f t="shared" si="32"/>
        <v>0</v>
      </c>
      <c r="J155" s="47" t="s">
        <v>240</v>
      </c>
      <c r="K155" s="47"/>
      <c r="L155" s="147" t="s">
        <v>128</v>
      </c>
    </row>
    <row r="156" spans="1:12" s="29" customFormat="1">
      <c r="A156" s="110"/>
      <c r="B156" s="110"/>
      <c r="C156" s="110"/>
      <c r="D156" s="48">
        <v>2014</v>
      </c>
      <c r="E156" s="54">
        <f>SUM(F156:I156)</f>
        <v>3828.7</v>
      </c>
      <c r="F156" s="54">
        <v>3828.7</v>
      </c>
      <c r="G156" s="54">
        <v>0</v>
      </c>
      <c r="H156" s="54">
        <v>0</v>
      </c>
      <c r="I156" s="54">
        <v>0</v>
      </c>
      <c r="J156" s="47">
        <v>276</v>
      </c>
      <c r="K156" s="47"/>
      <c r="L156" s="148"/>
    </row>
    <row r="157" spans="1:12" s="29" customFormat="1">
      <c r="A157" s="110"/>
      <c r="B157" s="110"/>
      <c r="C157" s="110"/>
      <c r="D157" s="48">
        <v>2015</v>
      </c>
      <c r="E157" s="54">
        <f t="shared" ref="E157:E158" si="33">SUM(F157:I157)</f>
        <v>3828.7</v>
      </c>
      <c r="F157" s="54">
        <v>3828.7</v>
      </c>
      <c r="G157" s="54">
        <v>0</v>
      </c>
      <c r="H157" s="54">
        <v>0</v>
      </c>
      <c r="I157" s="54">
        <v>0</v>
      </c>
      <c r="J157" s="47">
        <v>276</v>
      </c>
      <c r="K157" s="47"/>
      <c r="L157" s="148"/>
    </row>
    <row r="158" spans="1:12" s="29" customFormat="1">
      <c r="A158" s="111"/>
      <c r="B158" s="111"/>
      <c r="C158" s="111"/>
      <c r="D158" s="48">
        <v>2016</v>
      </c>
      <c r="E158" s="54">
        <f t="shared" si="33"/>
        <v>3828.7</v>
      </c>
      <c r="F158" s="54">
        <v>3828.7</v>
      </c>
      <c r="G158" s="54">
        <v>0</v>
      </c>
      <c r="H158" s="54">
        <v>0</v>
      </c>
      <c r="I158" s="54">
        <v>0</v>
      </c>
      <c r="J158" s="47">
        <v>276</v>
      </c>
      <c r="K158" s="47"/>
      <c r="L158" s="149"/>
    </row>
    <row r="159" spans="1:12" s="29" customFormat="1" ht="41.25" customHeight="1">
      <c r="A159" s="109" t="s">
        <v>218</v>
      </c>
      <c r="B159" s="109" t="s">
        <v>226</v>
      </c>
      <c r="C159" s="109"/>
      <c r="D159" s="48" t="s">
        <v>7</v>
      </c>
      <c r="E159" s="54">
        <f>SUM(E160:E162)</f>
        <v>6956.0999999999995</v>
      </c>
      <c r="F159" s="54">
        <f t="shared" ref="F159:I159" si="34">SUM(F160:F162)</f>
        <v>6956.0999999999995</v>
      </c>
      <c r="G159" s="54">
        <f t="shared" si="34"/>
        <v>0</v>
      </c>
      <c r="H159" s="54">
        <f t="shared" si="34"/>
        <v>0</v>
      </c>
      <c r="I159" s="54">
        <f t="shared" si="34"/>
        <v>0</v>
      </c>
      <c r="J159" s="47" t="s">
        <v>241</v>
      </c>
      <c r="K159" s="47"/>
      <c r="L159" s="147" t="s">
        <v>245</v>
      </c>
    </row>
    <row r="160" spans="1:12" s="29" customFormat="1">
      <c r="A160" s="110"/>
      <c r="B160" s="110"/>
      <c r="C160" s="110"/>
      <c r="D160" s="48">
        <v>2014</v>
      </c>
      <c r="E160" s="54">
        <f>SUM(F160:I160)</f>
        <v>2318.6999999999998</v>
      </c>
      <c r="F160" s="54">
        <v>2318.6999999999998</v>
      </c>
      <c r="G160" s="54">
        <v>0</v>
      </c>
      <c r="H160" s="54">
        <v>0</v>
      </c>
      <c r="I160" s="54">
        <v>0</v>
      </c>
      <c r="J160" s="47">
        <v>10</v>
      </c>
      <c r="K160" s="47"/>
      <c r="L160" s="148"/>
    </row>
    <row r="161" spans="1:12" s="29" customFormat="1">
      <c r="A161" s="110"/>
      <c r="B161" s="110"/>
      <c r="C161" s="110"/>
      <c r="D161" s="48">
        <v>2015</v>
      </c>
      <c r="E161" s="54">
        <f t="shared" ref="E161:E162" si="35">SUM(F161:I161)</f>
        <v>2318.6999999999998</v>
      </c>
      <c r="F161" s="54">
        <v>2318.6999999999998</v>
      </c>
      <c r="G161" s="54">
        <v>0</v>
      </c>
      <c r="H161" s="54">
        <v>0</v>
      </c>
      <c r="I161" s="54">
        <v>0</v>
      </c>
      <c r="J161" s="47">
        <v>10</v>
      </c>
      <c r="K161" s="47"/>
      <c r="L161" s="148"/>
    </row>
    <row r="162" spans="1:12" s="29" customFormat="1">
      <c r="A162" s="111"/>
      <c r="B162" s="111"/>
      <c r="C162" s="111"/>
      <c r="D162" s="48">
        <v>2016</v>
      </c>
      <c r="E162" s="54">
        <f t="shared" si="35"/>
        <v>2318.6999999999998</v>
      </c>
      <c r="F162" s="54">
        <v>2318.6999999999998</v>
      </c>
      <c r="G162" s="54">
        <v>0</v>
      </c>
      <c r="H162" s="54">
        <v>0</v>
      </c>
      <c r="I162" s="54">
        <v>0</v>
      </c>
      <c r="J162" s="47">
        <v>10</v>
      </c>
      <c r="K162" s="47"/>
      <c r="L162" s="149"/>
    </row>
    <row r="163" spans="1:12" s="29" customFormat="1" ht="35.25" customHeight="1">
      <c r="A163" s="109" t="s">
        <v>219</v>
      </c>
      <c r="B163" s="109" t="s">
        <v>227</v>
      </c>
      <c r="C163" s="109"/>
      <c r="D163" s="48" t="s">
        <v>7</v>
      </c>
      <c r="E163" s="54">
        <f>SUM(E164:E166)</f>
        <v>160.5</v>
      </c>
      <c r="F163" s="54">
        <f t="shared" ref="F163:I163" si="36">SUM(F164:F166)</f>
        <v>160.5</v>
      </c>
      <c r="G163" s="54">
        <f t="shared" si="36"/>
        <v>0</v>
      </c>
      <c r="H163" s="54">
        <f t="shared" si="36"/>
        <v>0</v>
      </c>
      <c r="I163" s="54">
        <f t="shared" si="36"/>
        <v>0</v>
      </c>
      <c r="J163" s="47" t="s">
        <v>242</v>
      </c>
      <c r="K163" s="47"/>
      <c r="L163" s="147" t="s">
        <v>268</v>
      </c>
    </row>
    <row r="164" spans="1:12" s="29" customFormat="1" ht="18" customHeight="1">
      <c r="A164" s="110"/>
      <c r="B164" s="110"/>
      <c r="C164" s="110"/>
      <c r="D164" s="48">
        <v>2014</v>
      </c>
      <c r="E164" s="54">
        <f>SUM(F164:I164)</f>
        <v>53.5</v>
      </c>
      <c r="F164" s="54">
        <v>53.5</v>
      </c>
      <c r="G164" s="54">
        <v>0</v>
      </c>
      <c r="H164" s="54">
        <v>0</v>
      </c>
      <c r="I164" s="54">
        <v>0</v>
      </c>
      <c r="J164" s="47">
        <v>331</v>
      </c>
      <c r="K164" s="47"/>
      <c r="L164" s="148"/>
    </row>
    <row r="165" spans="1:12" s="29" customFormat="1" ht="17.25" customHeight="1">
      <c r="A165" s="110"/>
      <c r="B165" s="110"/>
      <c r="C165" s="110"/>
      <c r="D165" s="48">
        <v>2015</v>
      </c>
      <c r="E165" s="54">
        <f t="shared" ref="E165:E166" si="37">SUM(F165:I165)</f>
        <v>53.5</v>
      </c>
      <c r="F165" s="54">
        <v>53.5</v>
      </c>
      <c r="G165" s="54">
        <v>0</v>
      </c>
      <c r="H165" s="54">
        <v>0</v>
      </c>
      <c r="I165" s="54">
        <v>0</v>
      </c>
      <c r="J165" s="47">
        <v>331</v>
      </c>
      <c r="K165" s="47"/>
      <c r="L165" s="148"/>
    </row>
    <row r="166" spans="1:12" s="29" customFormat="1" ht="20.25" customHeight="1">
      <c r="A166" s="111"/>
      <c r="B166" s="111"/>
      <c r="C166" s="111"/>
      <c r="D166" s="48">
        <v>2016</v>
      </c>
      <c r="E166" s="54">
        <f t="shared" si="37"/>
        <v>53.5</v>
      </c>
      <c r="F166" s="54">
        <v>53.5</v>
      </c>
      <c r="G166" s="54">
        <v>0</v>
      </c>
      <c r="H166" s="54">
        <v>0</v>
      </c>
      <c r="I166" s="54">
        <v>0</v>
      </c>
      <c r="J166" s="47">
        <v>331</v>
      </c>
      <c r="K166" s="47"/>
      <c r="L166" s="149"/>
    </row>
    <row r="167" spans="1:12" s="29" customFormat="1" ht="34.5" customHeight="1">
      <c r="A167" s="109" t="s">
        <v>220</v>
      </c>
      <c r="B167" s="109" t="s">
        <v>231</v>
      </c>
      <c r="C167" s="50"/>
      <c r="D167" s="48" t="s">
        <v>7</v>
      </c>
      <c r="E167" s="54">
        <f>SUM(E168:E170)</f>
        <v>6418.2000000000007</v>
      </c>
      <c r="F167" s="54">
        <f t="shared" ref="F167:I167" si="38">SUM(F168:F170)</f>
        <v>6418.2000000000007</v>
      </c>
      <c r="G167" s="54">
        <f t="shared" si="38"/>
        <v>0</v>
      </c>
      <c r="H167" s="54">
        <f t="shared" si="38"/>
        <v>0</v>
      </c>
      <c r="I167" s="54">
        <f t="shared" si="38"/>
        <v>0</v>
      </c>
      <c r="J167" s="47" t="s">
        <v>242</v>
      </c>
      <c r="K167" s="47"/>
      <c r="L167" s="147" t="s">
        <v>244</v>
      </c>
    </row>
    <row r="168" spans="1:12" s="29" customFormat="1">
      <c r="A168" s="110"/>
      <c r="B168" s="110"/>
      <c r="C168" s="50"/>
      <c r="D168" s="48">
        <v>2014</v>
      </c>
      <c r="E168" s="54">
        <f>SUM(F168:I168)</f>
        <v>2139.4</v>
      </c>
      <c r="F168" s="54">
        <v>2139.4</v>
      </c>
      <c r="G168" s="54">
        <v>0</v>
      </c>
      <c r="H168" s="54">
        <v>0</v>
      </c>
      <c r="I168" s="54">
        <v>0</v>
      </c>
      <c r="J168" s="47">
        <v>331</v>
      </c>
      <c r="K168" s="47"/>
      <c r="L168" s="148"/>
    </row>
    <row r="169" spans="1:12" s="29" customFormat="1">
      <c r="A169" s="110"/>
      <c r="B169" s="110"/>
      <c r="C169" s="50"/>
      <c r="D169" s="48">
        <v>2015</v>
      </c>
      <c r="E169" s="54">
        <f t="shared" ref="E169:E174" si="39">SUM(F169:I169)</f>
        <v>2139.4</v>
      </c>
      <c r="F169" s="54">
        <v>2139.4</v>
      </c>
      <c r="G169" s="54">
        <v>0</v>
      </c>
      <c r="H169" s="54">
        <v>0</v>
      </c>
      <c r="I169" s="54">
        <v>0</v>
      </c>
      <c r="J169" s="47">
        <v>331</v>
      </c>
      <c r="K169" s="47"/>
      <c r="L169" s="148"/>
    </row>
    <row r="170" spans="1:12" s="29" customFormat="1">
      <c r="A170" s="111"/>
      <c r="B170" s="111"/>
      <c r="C170" s="50"/>
      <c r="D170" s="48">
        <v>2016</v>
      </c>
      <c r="E170" s="54">
        <f t="shared" si="39"/>
        <v>2139.4</v>
      </c>
      <c r="F170" s="54">
        <v>2139.4</v>
      </c>
      <c r="G170" s="54">
        <v>0</v>
      </c>
      <c r="H170" s="54">
        <v>0</v>
      </c>
      <c r="I170" s="54">
        <v>0</v>
      </c>
      <c r="J170" s="47">
        <v>331</v>
      </c>
      <c r="K170" s="47"/>
      <c r="L170" s="149"/>
    </row>
    <row r="171" spans="1:12" s="29" customFormat="1" ht="27.75" customHeight="1">
      <c r="A171" s="109" t="s">
        <v>228</v>
      </c>
      <c r="B171" s="109" t="s">
        <v>232</v>
      </c>
      <c r="C171" s="50"/>
      <c r="D171" s="48" t="s">
        <v>7</v>
      </c>
      <c r="E171" s="54">
        <f>SUM(E172:E174)</f>
        <v>72857.5</v>
      </c>
      <c r="F171" s="54">
        <f t="shared" ref="F171:I171" si="40">SUM(F172:F174)</f>
        <v>72857.5</v>
      </c>
      <c r="G171" s="54">
        <f t="shared" si="40"/>
        <v>0</v>
      </c>
      <c r="H171" s="54">
        <f t="shared" si="40"/>
        <v>0</v>
      </c>
      <c r="I171" s="54">
        <f t="shared" si="40"/>
        <v>0</v>
      </c>
      <c r="J171" s="47" t="s">
        <v>243</v>
      </c>
      <c r="K171" s="47"/>
      <c r="L171" s="147" t="s">
        <v>246</v>
      </c>
    </row>
    <row r="172" spans="1:12" s="29" customFormat="1">
      <c r="A172" s="110"/>
      <c r="B172" s="110"/>
      <c r="C172" s="50"/>
      <c r="D172" s="48">
        <v>2014</v>
      </c>
      <c r="E172" s="54">
        <f t="shared" si="39"/>
        <v>33825.9</v>
      </c>
      <c r="F172" s="54">
        <v>33825.9</v>
      </c>
      <c r="G172" s="54">
        <v>0</v>
      </c>
      <c r="H172" s="54">
        <v>0</v>
      </c>
      <c r="I172" s="54">
        <v>0</v>
      </c>
      <c r="J172" s="47">
        <v>296</v>
      </c>
      <c r="K172" s="47"/>
      <c r="L172" s="148"/>
    </row>
    <row r="173" spans="1:12" s="29" customFormat="1">
      <c r="A173" s="110"/>
      <c r="B173" s="110"/>
      <c r="C173" s="50"/>
      <c r="D173" s="48">
        <v>2015</v>
      </c>
      <c r="E173" s="54">
        <f t="shared" si="39"/>
        <v>19515.8</v>
      </c>
      <c r="F173" s="54">
        <v>19515.8</v>
      </c>
      <c r="G173" s="54">
        <v>0</v>
      </c>
      <c r="H173" s="54">
        <v>0</v>
      </c>
      <c r="I173" s="54">
        <v>0</v>
      </c>
      <c r="J173" s="47">
        <v>296</v>
      </c>
      <c r="K173" s="47"/>
      <c r="L173" s="148"/>
    </row>
    <row r="174" spans="1:12" s="29" customFormat="1">
      <c r="A174" s="111"/>
      <c r="B174" s="111"/>
      <c r="C174" s="50"/>
      <c r="D174" s="48">
        <v>2016</v>
      </c>
      <c r="E174" s="54">
        <f t="shared" si="39"/>
        <v>19515.8</v>
      </c>
      <c r="F174" s="54">
        <v>19515.8</v>
      </c>
      <c r="G174" s="54">
        <v>0</v>
      </c>
      <c r="H174" s="54">
        <v>0</v>
      </c>
      <c r="I174" s="54">
        <v>0</v>
      </c>
      <c r="J174" s="47">
        <v>296</v>
      </c>
      <c r="K174" s="47"/>
      <c r="L174" s="149"/>
    </row>
    <row r="175" spans="1:12" s="29" customFormat="1" ht="34.5" customHeight="1">
      <c r="A175" s="109" t="s">
        <v>229</v>
      </c>
      <c r="B175" s="109" t="s">
        <v>233</v>
      </c>
      <c r="C175" s="50"/>
      <c r="D175" s="48" t="s">
        <v>7</v>
      </c>
      <c r="E175" s="54">
        <f>SUM(E176:E178)</f>
        <v>117</v>
      </c>
      <c r="F175" s="54">
        <f t="shared" ref="F175:I175" si="41">SUM(F176:F178)</f>
        <v>117</v>
      </c>
      <c r="G175" s="54">
        <f t="shared" si="41"/>
        <v>0</v>
      </c>
      <c r="H175" s="54">
        <f t="shared" si="41"/>
        <v>0</v>
      </c>
      <c r="I175" s="54">
        <f t="shared" si="41"/>
        <v>0</v>
      </c>
      <c r="J175" s="47" t="s">
        <v>247</v>
      </c>
      <c r="K175" s="47"/>
      <c r="L175" s="147" t="s">
        <v>129</v>
      </c>
    </row>
    <row r="176" spans="1:12" s="29" customFormat="1" ht="27.75" customHeight="1">
      <c r="A176" s="110"/>
      <c r="B176" s="110"/>
      <c r="C176" s="50"/>
      <c r="D176" s="48">
        <v>2014</v>
      </c>
      <c r="E176" s="54">
        <f t="shared" ref="E176:E182" si="42">SUM(F176:I176)</f>
        <v>39</v>
      </c>
      <c r="F176" s="54">
        <v>39</v>
      </c>
      <c r="G176" s="54">
        <v>0</v>
      </c>
      <c r="H176" s="54">
        <v>0</v>
      </c>
      <c r="I176" s="54">
        <v>0</v>
      </c>
      <c r="J176" s="47">
        <v>43</v>
      </c>
      <c r="K176" s="47"/>
      <c r="L176" s="148"/>
    </row>
    <row r="177" spans="1:12" s="29" customFormat="1">
      <c r="A177" s="110"/>
      <c r="B177" s="110"/>
      <c r="C177" s="50"/>
      <c r="D177" s="48">
        <v>2015</v>
      </c>
      <c r="E177" s="54">
        <f t="shared" si="42"/>
        <v>39</v>
      </c>
      <c r="F177" s="54">
        <v>39</v>
      </c>
      <c r="G177" s="54">
        <v>0</v>
      </c>
      <c r="H177" s="54">
        <v>0</v>
      </c>
      <c r="I177" s="54">
        <v>0</v>
      </c>
      <c r="J177" s="47">
        <v>43</v>
      </c>
      <c r="K177" s="47"/>
      <c r="L177" s="148"/>
    </row>
    <row r="178" spans="1:12" s="29" customFormat="1">
      <c r="A178" s="111"/>
      <c r="B178" s="111"/>
      <c r="C178" s="50"/>
      <c r="D178" s="48">
        <v>2016</v>
      </c>
      <c r="E178" s="54">
        <f t="shared" si="42"/>
        <v>39</v>
      </c>
      <c r="F178" s="54">
        <v>39</v>
      </c>
      <c r="G178" s="54">
        <v>0</v>
      </c>
      <c r="H178" s="54">
        <v>0</v>
      </c>
      <c r="I178" s="54">
        <v>0</v>
      </c>
      <c r="J178" s="47">
        <v>43</v>
      </c>
      <c r="K178" s="47"/>
      <c r="L178" s="149"/>
    </row>
    <row r="179" spans="1:12" s="29" customFormat="1" ht="33.75">
      <c r="A179" s="109" t="s">
        <v>230</v>
      </c>
      <c r="B179" s="109" t="s">
        <v>234</v>
      </c>
      <c r="C179" s="50"/>
      <c r="D179" s="48" t="s">
        <v>7</v>
      </c>
      <c r="E179" s="54">
        <f>SUM(E180:E182)</f>
        <v>4868.04</v>
      </c>
      <c r="F179" s="54">
        <f t="shared" ref="F179:I179" si="43">SUM(F180:F182)</f>
        <v>0</v>
      </c>
      <c r="G179" s="54">
        <f t="shared" si="43"/>
        <v>0</v>
      </c>
      <c r="H179" s="54">
        <f t="shared" si="43"/>
        <v>4868.04</v>
      </c>
      <c r="I179" s="54">
        <f t="shared" si="43"/>
        <v>0</v>
      </c>
      <c r="J179" s="47" t="s">
        <v>248</v>
      </c>
      <c r="K179" s="47"/>
      <c r="L179" s="147" t="s">
        <v>249</v>
      </c>
    </row>
    <row r="180" spans="1:12" s="29" customFormat="1">
      <c r="A180" s="110"/>
      <c r="B180" s="110"/>
      <c r="C180" s="50"/>
      <c r="D180" s="48">
        <v>2014</v>
      </c>
      <c r="E180" s="54">
        <f t="shared" si="42"/>
        <v>1534.64</v>
      </c>
      <c r="F180" s="54">
        <v>0</v>
      </c>
      <c r="G180" s="54">
        <v>0</v>
      </c>
      <c r="H180" s="54">
        <v>1534.64</v>
      </c>
      <c r="I180" s="54">
        <v>0</v>
      </c>
      <c r="J180" s="47">
        <v>7</v>
      </c>
      <c r="K180" s="47"/>
      <c r="L180" s="148"/>
    </row>
    <row r="181" spans="1:12" s="29" customFormat="1">
      <c r="A181" s="110"/>
      <c r="B181" s="110"/>
      <c r="C181" s="50"/>
      <c r="D181" s="48">
        <v>2015</v>
      </c>
      <c r="E181" s="54">
        <f t="shared" si="42"/>
        <v>1666.7</v>
      </c>
      <c r="F181" s="54">
        <v>0</v>
      </c>
      <c r="G181" s="54">
        <v>0</v>
      </c>
      <c r="H181" s="54">
        <v>1666.7</v>
      </c>
      <c r="I181" s="54">
        <v>0</v>
      </c>
      <c r="J181" s="47">
        <v>7</v>
      </c>
      <c r="K181" s="47"/>
      <c r="L181" s="148"/>
    </row>
    <row r="182" spans="1:12" s="29" customFormat="1">
      <c r="A182" s="111"/>
      <c r="B182" s="111"/>
      <c r="C182" s="50"/>
      <c r="D182" s="48">
        <v>2016</v>
      </c>
      <c r="E182" s="54">
        <f t="shared" si="42"/>
        <v>1666.7</v>
      </c>
      <c r="F182" s="54">
        <v>0</v>
      </c>
      <c r="G182" s="54">
        <v>0</v>
      </c>
      <c r="H182" s="54">
        <v>1666.7</v>
      </c>
      <c r="I182" s="54">
        <v>0</v>
      </c>
      <c r="J182" s="47">
        <v>7</v>
      </c>
      <c r="K182" s="47"/>
      <c r="L182" s="149"/>
    </row>
    <row r="183" spans="1:12" s="29" customFormat="1" ht="13.5" customHeight="1">
      <c r="A183" s="109" t="s">
        <v>14</v>
      </c>
      <c r="B183" s="117" t="str">
        <f>'Пр2 Паспорт МП'!B21</f>
        <v xml:space="preserve"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
</v>
      </c>
      <c r="C183" s="117"/>
      <c r="D183" s="75" t="s">
        <v>7</v>
      </c>
      <c r="E183" s="60">
        <f>E187</f>
        <v>6261.7619999999997</v>
      </c>
      <c r="F183" s="60">
        <f t="shared" ref="F183:I183" si="44">F187</f>
        <v>621</v>
      </c>
      <c r="G183" s="60">
        <f t="shared" si="44"/>
        <v>0</v>
      </c>
      <c r="H183" s="60">
        <f t="shared" si="44"/>
        <v>5640.7619999999997</v>
      </c>
      <c r="I183" s="60">
        <f t="shared" si="44"/>
        <v>0</v>
      </c>
      <c r="J183" s="162"/>
      <c r="K183" s="162"/>
      <c r="L183" s="106"/>
    </row>
    <row r="184" spans="1:12" s="29" customFormat="1" ht="13.5" customHeight="1">
      <c r="A184" s="110"/>
      <c r="B184" s="117"/>
      <c r="C184" s="117"/>
      <c r="D184" s="75">
        <v>2014</v>
      </c>
      <c r="E184" s="60">
        <f t="shared" ref="E184:I186" si="45">E188</f>
        <v>2087.2539999999999</v>
      </c>
      <c r="F184" s="60">
        <f t="shared" si="45"/>
        <v>207</v>
      </c>
      <c r="G184" s="60">
        <f t="shared" si="45"/>
        <v>0</v>
      </c>
      <c r="H184" s="60">
        <f t="shared" si="45"/>
        <v>1880.2539999999999</v>
      </c>
      <c r="I184" s="60">
        <f t="shared" si="45"/>
        <v>0</v>
      </c>
      <c r="J184" s="162"/>
      <c r="K184" s="162"/>
      <c r="L184" s="106"/>
    </row>
    <row r="185" spans="1:12" s="29" customFormat="1" ht="13.5" customHeight="1">
      <c r="A185" s="110"/>
      <c r="B185" s="117"/>
      <c r="C185" s="117"/>
      <c r="D185" s="75">
        <v>2015</v>
      </c>
      <c r="E185" s="60">
        <f t="shared" si="45"/>
        <v>2087.2539999999999</v>
      </c>
      <c r="F185" s="60">
        <f t="shared" si="45"/>
        <v>207</v>
      </c>
      <c r="G185" s="60">
        <f t="shared" si="45"/>
        <v>0</v>
      </c>
      <c r="H185" s="60">
        <f t="shared" si="45"/>
        <v>1880.2539999999999</v>
      </c>
      <c r="I185" s="60">
        <f t="shared" si="45"/>
        <v>0</v>
      </c>
      <c r="J185" s="162"/>
      <c r="K185" s="162"/>
      <c r="L185" s="106"/>
    </row>
    <row r="186" spans="1:12" s="29" customFormat="1" ht="13.5" customHeight="1">
      <c r="A186" s="111"/>
      <c r="B186" s="117"/>
      <c r="C186" s="117"/>
      <c r="D186" s="75">
        <v>2016</v>
      </c>
      <c r="E186" s="60">
        <f t="shared" si="45"/>
        <v>2087.2539999999999</v>
      </c>
      <c r="F186" s="60">
        <f t="shared" si="45"/>
        <v>207</v>
      </c>
      <c r="G186" s="60">
        <f t="shared" si="45"/>
        <v>0</v>
      </c>
      <c r="H186" s="60">
        <f t="shared" si="45"/>
        <v>1880.2539999999999</v>
      </c>
      <c r="I186" s="60">
        <f t="shared" si="45"/>
        <v>0</v>
      </c>
      <c r="J186" s="162"/>
      <c r="K186" s="162"/>
      <c r="L186" s="106"/>
    </row>
    <row r="187" spans="1:12" s="29" customFormat="1" ht="13.5" customHeight="1">
      <c r="A187" s="108" t="s">
        <v>15</v>
      </c>
      <c r="B187" s="108" t="s">
        <v>93</v>
      </c>
      <c r="C187" s="108"/>
      <c r="D187" s="45" t="s">
        <v>7</v>
      </c>
      <c r="E187" s="54">
        <f t="shared" ref="E187:I190" si="46">E191</f>
        <v>6261.7619999999997</v>
      </c>
      <c r="F187" s="54">
        <f t="shared" si="46"/>
        <v>621</v>
      </c>
      <c r="G187" s="54">
        <f t="shared" si="46"/>
        <v>0</v>
      </c>
      <c r="H187" s="54">
        <f t="shared" si="46"/>
        <v>5640.7619999999997</v>
      </c>
      <c r="I187" s="54">
        <f t="shared" si="46"/>
        <v>0</v>
      </c>
      <c r="J187" s="162"/>
      <c r="K187" s="162"/>
      <c r="L187" s="106"/>
    </row>
    <row r="188" spans="1:12" s="29" customFormat="1" ht="13.5" customHeight="1">
      <c r="A188" s="108"/>
      <c r="B188" s="108"/>
      <c r="C188" s="108"/>
      <c r="D188" s="45">
        <v>2014</v>
      </c>
      <c r="E188" s="54">
        <f t="shared" si="46"/>
        <v>2087.2539999999999</v>
      </c>
      <c r="F188" s="54">
        <f t="shared" si="46"/>
        <v>207</v>
      </c>
      <c r="G188" s="54">
        <f t="shared" si="46"/>
        <v>0</v>
      </c>
      <c r="H188" s="54">
        <f t="shared" si="46"/>
        <v>1880.2539999999999</v>
      </c>
      <c r="I188" s="54">
        <f t="shared" si="46"/>
        <v>0</v>
      </c>
      <c r="J188" s="162"/>
      <c r="K188" s="162"/>
      <c r="L188" s="106"/>
    </row>
    <row r="189" spans="1:12" s="29" customFormat="1" ht="13.5" customHeight="1">
      <c r="A189" s="108"/>
      <c r="B189" s="108"/>
      <c r="C189" s="108"/>
      <c r="D189" s="45">
        <v>2015</v>
      </c>
      <c r="E189" s="54">
        <f t="shared" si="46"/>
        <v>2087.2539999999999</v>
      </c>
      <c r="F189" s="54">
        <f t="shared" si="46"/>
        <v>207</v>
      </c>
      <c r="G189" s="54">
        <f t="shared" si="46"/>
        <v>0</v>
      </c>
      <c r="H189" s="54">
        <f t="shared" si="46"/>
        <v>1880.2539999999999</v>
      </c>
      <c r="I189" s="54">
        <f t="shared" si="46"/>
        <v>0</v>
      </c>
      <c r="J189" s="162"/>
      <c r="K189" s="162"/>
      <c r="L189" s="106"/>
    </row>
    <row r="190" spans="1:12" s="29" customFormat="1" ht="13.5" customHeight="1">
      <c r="A190" s="108"/>
      <c r="B190" s="108"/>
      <c r="C190" s="108"/>
      <c r="D190" s="45">
        <v>2016</v>
      </c>
      <c r="E190" s="54">
        <f t="shared" si="46"/>
        <v>2087.2539999999999</v>
      </c>
      <c r="F190" s="54">
        <f t="shared" si="46"/>
        <v>207</v>
      </c>
      <c r="G190" s="54">
        <f t="shared" si="46"/>
        <v>0</v>
      </c>
      <c r="H190" s="54">
        <f t="shared" si="46"/>
        <v>1880.2539999999999</v>
      </c>
      <c r="I190" s="54">
        <f t="shared" si="46"/>
        <v>0</v>
      </c>
      <c r="J190" s="162"/>
      <c r="K190" s="162"/>
      <c r="L190" s="106"/>
    </row>
    <row r="191" spans="1:12" s="29" customFormat="1" ht="15.75" customHeight="1">
      <c r="A191" s="109" t="s">
        <v>23</v>
      </c>
      <c r="B191" s="109" t="s">
        <v>143</v>
      </c>
      <c r="C191" s="109"/>
      <c r="D191" s="45" t="s">
        <v>7</v>
      </c>
      <c r="E191" s="54">
        <f t="shared" ref="E191:I192" si="47">E195+E199</f>
        <v>6261.7619999999997</v>
      </c>
      <c r="F191" s="54">
        <f t="shared" si="47"/>
        <v>621</v>
      </c>
      <c r="G191" s="54">
        <f t="shared" si="47"/>
        <v>0</v>
      </c>
      <c r="H191" s="54">
        <f t="shared" si="47"/>
        <v>5640.7619999999997</v>
      </c>
      <c r="I191" s="54">
        <f t="shared" si="47"/>
        <v>0</v>
      </c>
      <c r="J191" s="168" t="s">
        <v>185</v>
      </c>
      <c r="K191" s="169"/>
      <c r="L191" s="106" t="s">
        <v>140</v>
      </c>
    </row>
    <row r="192" spans="1:12" s="29" customFormat="1" ht="13.5" customHeight="1">
      <c r="A192" s="110"/>
      <c r="B192" s="110"/>
      <c r="C192" s="110"/>
      <c r="D192" s="45">
        <v>2014</v>
      </c>
      <c r="E192" s="54">
        <f t="shared" si="47"/>
        <v>2087.2539999999999</v>
      </c>
      <c r="F192" s="54">
        <f t="shared" si="47"/>
        <v>207</v>
      </c>
      <c r="G192" s="54">
        <f t="shared" si="47"/>
        <v>0</v>
      </c>
      <c r="H192" s="54">
        <f t="shared" si="47"/>
        <v>1880.2539999999999</v>
      </c>
      <c r="I192" s="54">
        <f t="shared" si="47"/>
        <v>0</v>
      </c>
      <c r="J192" s="170"/>
      <c r="K192" s="171"/>
      <c r="L192" s="106"/>
    </row>
    <row r="193" spans="1:12" s="29" customFormat="1" ht="13.5" customHeight="1">
      <c r="A193" s="110"/>
      <c r="B193" s="110"/>
      <c r="C193" s="110"/>
      <c r="D193" s="45">
        <v>2015</v>
      </c>
      <c r="E193" s="54">
        <f t="shared" ref="E193:H194" si="48">E197+E201</f>
        <v>2087.2539999999999</v>
      </c>
      <c r="F193" s="54">
        <f t="shared" si="48"/>
        <v>207</v>
      </c>
      <c r="G193" s="54">
        <f t="shared" si="48"/>
        <v>0</v>
      </c>
      <c r="H193" s="54">
        <f t="shared" si="48"/>
        <v>1880.2539999999999</v>
      </c>
      <c r="I193" s="54">
        <f>I197</f>
        <v>0</v>
      </c>
      <c r="J193" s="170"/>
      <c r="K193" s="171"/>
      <c r="L193" s="106"/>
    </row>
    <row r="194" spans="1:12" s="29" customFormat="1" ht="13.5" customHeight="1">
      <c r="A194" s="111"/>
      <c r="B194" s="111"/>
      <c r="C194" s="111"/>
      <c r="D194" s="45">
        <v>2016</v>
      </c>
      <c r="E194" s="54">
        <f t="shared" si="48"/>
        <v>2087.2539999999999</v>
      </c>
      <c r="F194" s="54">
        <f t="shared" si="48"/>
        <v>207</v>
      </c>
      <c r="G194" s="54">
        <f t="shared" si="48"/>
        <v>0</v>
      </c>
      <c r="H194" s="54">
        <f t="shared" si="48"/>
        <v>1880.2539999999999</v>
      </c>
      <c r="I194" s="54">
        <f>I198+I202</f>
        <v>0</v>
      </c>
      <c r="J194" s="172"/>
      <c r="K194" s="173"/>
      <c r="L194" s="106"/>
    </row>
    <row r="195" spans="1:12" s="29" customFormat="1" ht="89.25" customHeight="1">
      <c r="A195" s="108" t="s">
        <v>26</v>
      </c>
      <c r="B195" s="108" t="s">
        <v>94</v>
      </c>
      <c r="C195" s="108"/>
      <c r="D195" s="45" t="s">
        <v>7</v>
      </c>
      <c r="E195" s="54">
        <f>SUM(E196:E198)</f>
        <v>5991.7619999999997</v>
      </c>
      <c r="F195" s="54">
        <f>SUM(F196:F198)</f>
        <v>621</v>
      </c>
      <c r="G195" s="54">
        <f>SUM(G196:G198)</f>
        <v>0</v>
      </c>
      <c r="H195" s="54">
        <f>SUM(H196:H198)</f>
        <v>5370.7619999999997</v>
      </c>
      <c r="I195" s="54">
        <f>SUM(I196:I198)</f>
        <v>0</v>
      </c>
      <c r="J195" s="47" t="s">
        <v>138</v>
      </c>
      <c r="K195" s="47" t="s">
        <v>139</v>
      </c>
      <c r="L195" s="106" t="s">
        <v>140</v>
      </c>
    </row>
    <row r="196" spans="1:12" s="29" customFormat="1" ht="13.5" customHeight="1">
      <c r="A196" s="108"/>
      <c r="B196" s="108"/>
      <c r="C196" s="108"/>
      <c r="D196" s="45">
        <v>2014</v>
      </c>
      <c r="E196" s="54">
        <f>SUM(F196:I196)</f>
        <v>1997.2539999999999</v>
      </c>
      <c r="F196" s="54">
        <v>207</v>
      </c>
      <c r="G196" s="54">
        <v>0</v>
      </c>
      <c r="H196" s="54">
        <v>1790.2539999999999</v>
      </c>
      <c r="I196" s="54">
        <v>0</v>
      </c>
      <c r="J196" s="47">
        <v>6</v>
      </c>
      <c r="K196" s="47">
        <v>95</v>
      </c>
      <c r="L196" s="106"/>
    </row>
    <row r="197" spans="1:12" s="29" customFormat="1" ht="13.5" customHeight="1">
      <c r="A197" s="108"/>
      <c r="B197" s="108"/>
      <c r="C197" s="108"/>
      <c r="D197" s="45">
        <v>2015</v>
      </c>
      <c r="E197" s="54">
        <f>SUM(F197:I197)</f>
        <v>1997.2539999999999</v>
      </c>
      <c r="F197" s="54">
        <v>207</v>
      </c>
      <c r="G197" s="54">
        <v>0</v>
      </c>
      <c r="H197" s="54">
        <v>1790.2539999999999</v>
      </c>
      <c r="I197" s="54">
        <v>0</v>
      </c>
      <c r="J197" s="47">
        <v>6</v>
      </c>
      <c r="K197" s="47">
        <v>95</v>
      </c>
      <c r="L197" s="106"/>
    </row>
    <row r="198" spans="1:12" s="29" customFormat="1" ht="13.5" customHeight="1">
      <c r="A198" s="108"/>
      <c r="B198" s="108"/>
      <c r="C198" s="108"/>
      <c r="D198" s="45">
        <v>2016</v>
      </c>
      <c r="E198" s="54">
        <f>SUM(F198:I198)</f>
        <v>1997.2539999999999</v>
      </c>
      <c r="F198" s="54">
        <v>207</v>
      </c>
      <c r="G198" s="54">
        <v>0</v>
      </c>
      <c r="H198" s="54">
        <v>1790.2539999999999</v>
      </c>
      <c r="I198" s="54">
        <v>0</v>
      </c>
      <c r="J198" s="47">
        <v>6</v>
      </c>
      <c r="K198" s="47">
        <v>95</v>
      </c>
      <c r="L198" s="106"/>
    </row>
    <row r="199" spans="1:12" s="29" customFormat="1" ht="66.75" customHeight="1">
      <c r="A199" s="108" t="s">
        <v>96</v>
      </c>
      <c r="B199" s="108" t="s">
        <v>95</v>
      </c>
      <c r="C199" s="108"/>
      <c r="D199" s="45" t="s">
        <v>7</v>
      </c>
      <c r="E199" s="54">
        <f>SUM(E200:E202)</f>
        <v>270</v>
      </c>
      <c r="F199" s="54">
        <f>SUM(F200:F202)</f>
        <v>0</v>
      </c>
      <c r="G199" s="54">
        <f>SUM(G200:G202)</f>
        <v>0</v>
      </c>
      <c r="H199" s="54">
        <f>SUM(H200:H202)</f>
        <v>270</v>
      </c>
      <c r="I199" s="54">
        <f>SUM(I200:I202)</f>
        <v>0</v>
      </c>
      <c r="J199" s="47" t="s">
        <v>141</v>
      </c>
      <c r="K199" s="47" t="s">
        <v>142</v>
      </c>
      <c r="L199" s="106" t="s">
        <v>140</v>
      </c>
    </row>
    <row r="200" spans="1:12">
      <c r="A200" s="108"/>
      <c r="B200" s="108"/>
      <c r="C200" s="108"/>
      <c r="D200" s="45">
        <v>2014</v>
      </c>
      <c r="E200" s="57">
        <f>SUM(F200:I200)</f>
        <v>90</v>
      </c>
      <c r="F200" s="57">
        <v>0</v>
      </c>
      <c r="G200" s="57">
        <v>0</v>
      </c>
      <c r="H200" s="57">
        <v>90</v>
      </c>
      <c r="I200" s="57">
        <v>0</v>
      </c>
      <c r="J200" s="46">
        <v>1</v>
      </c>
      <c r="K200" s="46">
        <v>100</v>
      </c>
      <c r="L200" s="106"/>
    </row>
    <row r="201" spans="1:12" s="29" customFormat="1" ht="13.5" customHeight="1">
      <c r="A201" s="108"/>
      <c r="B201" s="108"/>
      <c r="C201" s="108"/>
      <c r="D201" s="45">
        <v>2015</v>
      </c>
      <c r="E201" s="54">
        <f>SUM(F201:I201)</f>
        <v>90</v>
      </c>
      <c r="F201" s="54">
        <v>0</v>
      </c>
      <c r="G201" s="54">
        <v>0</v>
      </c>
      <c r="H201" s="54">
        <v>90</v>
      </c>
      <c r="I201" s="54">
        <v>0</v>
      </c>
      <c r="J201" s="47">
        <v>1</v>
      </c>
      <c r="K201" s="47">
        <v>100</v>
      </c>
      <c r="L201" s="106"/>
    </row>
    <row r="202" spans="1:12" s="29" customFormat="1" ht="13.5" customHeight="1">
      <c r="A202" s="108"/>
      <c r="B202" s="108"/>
      <c r="C202" s="108"/>
      <c r="D202" s="45">
        <v>2016</v>
      </c>
      <c r="E202" s="54">
        <f>SUM(F202:I202)</f>
        <v>90</v>
      </c>
      <c r="F202" s="54">
        <v>0</v>
      </c>
      <c r="G202" s="54">
        <v>0</v>
      </c>
      <c r="H202" s="54">
        <v>90</v>
      </c>
      <c r="I202" s="54">
        <v>0</v>
      </c>
      <c r="J202" s="47">
        <v>1</v>
      </c>
      <c r="K202" s="47">
        <v>100</v>
      </c>
      <c r="L202" s="106"/>
    </row>
    <row r="203" spans="1:12" s="29" customFormat="1" ht="13.5" customHeight="1">
      <c r="A203" s="108" t="s">
        <v>42</v>
      </c>
      <c r="B203" s="117" t="str">
        <f>'Пр2 Паспорт МП'!B22</f>
        <v>3. ВЦП МО ТР «Организация отдыха, оздоровления и занятости детей и молодежи Терского района» на 2014-2016 годы</v>
      </c>
      <c r="C203" s="117"/>
      <c r="D203" s="75" t="s">
        <v>7</v>
      </c>
      <c r="E203" s="60">
        <f>E207+E231</f>
        <v>3815.3999999999996</v>
      </c>
      <c r="F203" s="60">
        <f>F207+F231</f>
        <v>422.1</v>
      </c>
      <c r="G203" s="60">
        <f>G207+G231</f>
        <v>0</v>
      </c>
      <c r="H203" s="60">
        <f>H207+H231</f>
        <v>3393.2999999999997</v>
      </c>
      <c r="I203" s="60">
        <f>I207+I231</f>
        <v>0</v>
      </c>
      <c r="J203" s="162"/>
      <c r="K203" s="162"/>
      <c r="L203" s="106"/>
    </row>
    <row r="204" spans="1:12" s="29" customFormat="1" ht="13.5" customHeight="1">
      <c r="A204" s="108"/>
      <c r="B204" s="117"/>
      <c r="C204" s="117"/>
      <c r="D204" s="75">
        <v>2014</v>
      </c>
      <c r="E204" s="60">
        <f t="shared" ref="E204:I206" si="49">E208+E232</f>
        <v>1479.5</v>
      </c>
      <c r="F204" s="60">
        <f t="shared" si="49"/>
        <v>422.1</v>
      </c>
      <c r="G204" s="60">
        <f t="shared" si="49"/>
        <v>0</v>
      </c>
      <c r="H204" s="60">
        <f t="shared" si="49"/>
        <v>1057.4000000000001</v>
      </c>
      <c r="I204" s="60">
        <f t="shared" si="49"/>
        <v>0</v>
      </c>
      <c r="J204" s="162"/>
      <c r="K204" s="162"/>
      <c r="L204" s="106"/>
    </row>
    <row r="205" spans="1:12" s="29" customFormat="1" ht="13.5" customHeight="1">
      <c r="A205" s="108"/>
      <c r="B205" s="117"/>
      <c r="C205" s="117"/>
      <c r="D205" s="75">
        <v>2015</v>
      </c>
      <c r="E205" s="60">
        <f t="shared" si="49"/>
        <v>1129.5</v>
      </c>
      <c r="F205" s="60">
        <f t="shared" ref="F205:I206" si="50">F209+F233</f>
        <v>0</v>
      </c>
      <c r="G205" s="60">
        <f t="shared" si="50"/>
        <v>0</v>
      </c>
      <c r="H205" s="60">
        <f t="shared" si="50"/>
        <v>1129.5</v>
      </c>
      <c r="I205" s="60">
        <f t="shared" si="50"/>
        <v>0</v>
      </c>
      <c r="J205" s="162"/>
      <c r="K205" s="162"/>
      <c r="L205" s="106"/>
    </row>
    <row r="206" spans="1:12" s="29" customFormat="1" ht="13.5" customHeight="1">
      <c r="A206" s="108"/>
      <c r="B206" s="117"/>
      <c r="C206" s="117"/>
      <c r="D206" s="75">
        <v>2016</v>
      </c>
      <c r="E206" s="60">
        <f t="shared" si="49"/>
        <v>1206.4000000000001</v>
      </c>
      <c r="F206" s="60">
        <f t="shared" si="50"/>
        <v>0</v>
      </c>
      <c r="G206" s="60">
        <f t="shared" si="50"/>
        <v>0</v>
      </c>
      <c r="H206" s="60">
        <f t="shared" si="50"/>
        <v>1206.4000000000001</v>
      </c>
      <c r="I206" s="60">
        <f t="shared" si="50"/>
        <v>0</v>
      </c>
      <c r="J206" s="162"/>
      <c r="K206" s="162"/>
      <c r="L206" s="106"/>
    </row>
    <row r="207" spans="1:12" s="29" customFormat="1" ht="16.5" customHeight="1">
      <c r="A207" s="108" t="s">
        <v>57</v>
      </c>
      <c r="B207" s="108" t="s">
        <v>144</v>
      </c>
      <c r="C207" s="108"/>
      <c r="D207" s="45" t="s">
        <v>7</v>
      </c>
      <c r="E207" s="54">
        <f t="shared" ref="E207:I210" si="51">E211</f>
        <v>2765.3999999999996</v>
      </c>
      <c r="F207" s="54">
        <f t="shared" si="51"/>
        <v>422.1</v>
      </c>
      <c r="G207" s="54">
        <f t="shared" si="51"/>
        <v>0</v>
      </c>
      <c r="H207" s="54">
        <f t="shared" si="51"/>
        <v>2343.2999999999997</v>
      </c>
      <c r="I207" s="54">
        <f t="shared" si="51"/>
        <v>0</v>
      </c>
      <c r="J207" s="162"/>
      <c r="K207" s="162"/>
      <c r="L207" s="106"/>
    </row>
    <row r="208" spans="1:12" s="29" customFormat="1" ht="13.5" customHeight="1">
      <c r="A208" s="108"/>
      <c r="B208" s="108"/>
      <c r="C208" s="108"/>
      <c r="D208" s="45">
        <v>2014</v>
      </c>
      <c r="E208" s="54">
        <f t="shared" si="51"/>
        <v>1129.5</v>
      </c>
      <c r="F208" s="54">
        <f t="shared" si="51"/>
        <v>422.1</v>
      </c>
      <c r="G208" s="54">
        <f t="shared" si="51"/>
        <v>0</v>
      </c>
      <c r="H208" s="54">
        <f t="shared" si="51"/>
        <v>707.4</v>
      </c>
      <c r="I208" s="54">
        <f t="shared" si="51"/>
        <v>0</v>
      </c>
      <c r="J208" s="162"/>
      <c r="K208" s="162"/>
      <c r="L208" s="106"/>
    </row>
    <row r="209" spans="1:12" s="29" customFormat="1" ht="13.5" customHeight="1">
      <c r="A209" s="108"/>
      <c r="B209" s="108"/>
      <c r="C209" s="108"/>
      <c r="D209" s="45">
        <v>2015</v>
      </c>
      <c r="E209" s="54">
        <f t="shared" si="51"/>
        <v>779.5</v>
      </c>
      <c r="F209" s="54">
        <f t="shared" si="51"/>
        <v>0</v>
      </c>
      <c r="G209" s="54">
        <f t="shared" si="51"/>
        <v>0</v>
      </c>
      <c r="H209" s="54">
        <f t="shared" si="51"/>
        <v>779.5</v>
      </c>
      <c r="I209" s="54">
        <f t="shared" si="51"/>
        <v>0</v>
      </c>
      <c r="J209" s="162"/>
      <c r="K209" s="162"/>
      <c r="L209" s="106"/>
    </row>
    <row r="210" spans="1:12" s="29" customFormat="1" ht="13.5" customHeight="1">
      <c r="A210" s="108"/>
      <c r="B210" s="108"/>
      <c r="C210" s="108"/>
      <c r="D210" s="45">
        <v>2016</v>
      </c>
      <c r="E210" s="54">
        <f t="shared" si="51"/>
        <v>856.4</v>
      </c>
      <c r="F210" s="54">
        <f t="shared" si="51"/>
        <v>0</v>
      </c>
      <c r="G210" s="54">
        <f t="shared" si="51"/>
        <v>0</v>
      </c>
      <c r="H210" s="54">
        <f t="shared" si="51"/>
        <v>856.4</v>
      </c>
      <c r="I210" s="54">
        <f t="shared" si="51"/>
        <v>0</v>
      </c>
      <c r="J210" s="162"/>
      <c r="K210" s="162"/>
      <c r="L210" s="106"/>
    </row>
    <row r="211" spans="1:12" s="29" customFormat="1" ht="13.5" customHeight="1">
      <c r="A211" s="109" t="s">
        <v>58</v>
      </c>
      <c r="B211" s="109" t="s">
        <v>160</v>
      </c>
      <c r="C211" s="109"/>
      <c r="D211" s="45" t="s">
        <v>7</v>
      </c>
      <c r="E211" s="54">
        <f>E215+E219+E223+E227</f>
        <v>2765.3999999999996</v>
      </c>
      <c r="F211" s="54">
        <f>F215+F219+F223+F227</f>
        <v>422.1</v>
      </c>
      <c r="G211" s="54">
        <f>G215+G219+G223+G227</f>
        <v>0</v>
      </c>
      <c r="H211" s="54">
        <f>H215+H219+H223+H227</f>
        <v>2343.2999999999997</v>
      </c>
      <c r="I211" s="54">
        <f>I215+I219+I223+I227</f>
        <v>0</v>
      </c>
      <c r="J211" s="168" t="s">
        <v>159</v>
      </c>
      <c r="K211" s="169"/>
      <c r="L211" s="106" t="s">
        <v>187</v>
      </c>
    </row>
    <row r="212" spans="1:12" s="29" customFormat="1" ht="13.5" customHeight="1">
      <c r="A212" s="110"/>
      <c r="B212" s="110"/>
      <c r="C212" s="110"/>
      <c r="D212" s="45">
        <v>2014</v>
      </c>
      <c r="E212" s="54">
        <f t="shared" ref="E212:I214" si="52">E216+E220+E224+E228</f>
        <v>1129.5</v>
      </c>
      <c r="F212" s="54">
        <f t="shared" si="52"/>
        <v>422.1</v>
      </c>
      <c r="G212" s="54">
        <f t="shared" si="52"/>
        <v>0</v>
      </c>
      <c r="H212" s="54">
        <f t="shared" si="52"/>
        <v>707.4</v>
      </c>
      <c r="I212" s="54">
        <f t="shared" si="52"/>
        <v>0</v>
      </c>
      <c r="J212" s="170"/>
      <c r="K212" s="171"/>
      <c r="L212" s="106"/>
    </row>
    <row r="213" spans="1:12" s="29" customFormat="1" ht="13.5" customHeight="1">
      <c r="A213" s="110"/>
      <c r="B213" s="110"/>
      <c r="C213" s="110"/>
      <c r="D213" s="45">
        <v>2015</v>
      </c>
      <c r="E213" s="54">
        <f t="shared" si="52"/>
        <v>779.5</v>
      </c>
      <c r="F213" s="54">
        <f t="shared" si="52"/>
        <v>0</v>
      </c>
      <c r="G213" s="54">
        <f t="shared" si="52"/>
        <v>0</v>
      </c>
      <c r="H213" s="54">
        <f t="shared" si="52"/>
        <v>779.5</v>
      </c>
      <c r="I213" s="54">
        <f t="shared" si="52"/>
        <v>0</v>
      </c>
      <c r="J213" s="170"/>
      <c r="K213" s="171"/>
      <c r="L213" s="106"/>
    </row>
    <row r="214" spans="1:12" s="29" customFormat="1" ht="13.5" customHeight="1">
      <c r="A214" s="111"/>
      <c r="B214" s="111"/>
      <c r="C214" s="111"/>
      <c r="D214" s="45">
        <v>2016</v>
      </c>
      <c r="E214" s="54">
        <f t="shared" si="52"/>
        <v>856.4</v>
      </c>
      <c r="F214" s="54">
        <f t="shared" si="52"/>
        <v>0</v>
      </c>
      <c r="G214" s="54">
        <f t="shared" si="52"/>
        <v>0</v>
      </c>
      <c r="H214" s="54">
        <f t="shared" si="52"/>
        <v>856.4</v>
      </c>
      <c r="I214" s="54">
        <f t="shared" si="52"/>
        <v>0</v>
      </c>
      <c r="J214" s="172"/>
      <c r="K214" s="173"/>
      <c r="L214" s="106"/>
    </row>
    <row r="215" spans="1:12" s="29" customFormat="1" ht="54.75" customHeight="1">
      <c r="A215" s="108" t="s">
        <v>59</v>
      </c>
      <c r="B215" s="108" t="s">
        <v>145</v>
      </c>
      <c r="C215" s="108"/>
      <c r="D215" s="45" t="s">
        <v>7</v>
      </c>
      <c r="E215" s="54">
        <f>SUM(E216:E218)</f>
        <v>1804.1</v>
      </c>
      <c r="F215" s="54">
        <f>SUM(F216:F218)</f>
        <v>422.1</v>
      </c>
      <c r="G215" s="54">
        <f>SUM(G216:G218)</f>
        <v>0</v>
      </c>
      <c r="H215" s="54">
        <f>SUM(H216:H218)</f>
        <v>1382</v>
      </c>
      <c r="I215" s="54">
        <f>SUM(I216:I218)</f>
        <v>0</v>
      </c>
      <c r="J215" s="47" t="s">
        <v>153</v>
      </c>
      <c r="K215" s="47"/>
      <c r="L215" s="106" t="s">
        <v>187</v>
      </c>
    </row>
    <row r="216" spans="1:12" s="29" customFormat="1" ht="13.5" customHeight="1">
      <c r="A216" s="108"/>
      <c r="B216" s="108"/>
      <c r="C216" s="108"/>
      <c r="D216" s="45">
        <v>2014</v>
      </c>
      <c r="E216" s="54">
        <f>SUM(F216:I216)</f>
        <v>839.1</v>
      </c>
      <c r="F216" s="54">
        <v>422.1</v>
      </c>
      <c r="G216" s="54">
        <v>0</v>
      </c>
      <c r="H216" s="54">
        <v>417</v>
      </c>
      <c r="I216" s="54">
        <v>0</v>
      </c>
      <c r="J216" s="47">
        <v>150</v>
      </c>
      <c r="K216" s="47"/>
      <c r="L216" s="106"/>
    </row>
    <row r="217" spans="1:12" s="29" customFormat="1" ht="13.5" customHeight="1">
      <c r="A217" s="108"/>
      <c r="B217" s="108"/>
      <c r="C217" s="108"/>
      <c r="D217" s="45">
        <v>2015</v>
      </c>
      <c r="E217" s="54">
        <f>SUM(F217:I217)</f>
        <v>460</v>
      </c>
      <c r="F217" s="54">
        <v>0</v>
      </c>
      <c r="G217" s="54">
        <v>0</v>
      </c>
      <c r="H217" s="54">
        <v>460</v>
      </c>
      <c r="I217" s="54">
        <v>0</v>
      </c>
      <c r="J217" s="47">
        <v>150</v>
      </c>
      <c r="K217" s="47"/>
      <c r="L217" s="106"/>
    </row>
    <row r="218" spans="1:12" s="29" customFormat="1" ht="13.5" customHeight="1">
      <c r="A218" s="108"/>
      <c r="B218" s="108"/>
      <c r="C218" s="108"/>
      <c r="D218" s="45">
        <v>2016</v>
      </c>
      <c r="E218" s="54">
        <f>SUM(F218:I218)</f>
        <v>505</v>
      </c>
      <c r="F218" s="54">
        <v>0</v>
      </c>
      <c r="G218" s="54">
        <v>0</v>
      </c>
      <c r="H218" s="54">
        <v>505</v>
      </c>
      <c r="I218" s="54">
        <v>0</v>
      </c>
      <c r="J218" s="47">
        <v>150</v>
      </c>
      <c r="K218" s="47"/>
      <c r="L218" s="106"/>
    </row>
    <row r="219" spans="1:12" s="29" customFormat="1" ht="25.5" customHeight="1">
      <c r="A219" s="109" t="s">
        <v>60</v>
      </c>
      <c r="B219" s="108" t="s">
        <v>146</v>
      </c>
      <c r="C219" s="109"/>
      <c r="D219" s="45" t="s">
        <v>7</v>
      </c>
      <c r="E219" s="54">
        <f>SUM(E220:E222)</f>
        <v>262.10000000000002</v>
      </c>
      <c r="F219" s="54">
        <f>SUM(F220:F222)</f>
        <v>0</v>
      </c>
      <c r="G219" s="54">
        <f>SUM(G220:G222)</f>
        <v>0</v>
      </c>
      <c r="H219" s="54">
        <f>SUM(H220:H222)</f>
        <v>262.10000000000002</v>
      </c>
      <c r="I219" s="54">
        <f>SUM(I220:I222)</f>
        <v>0</v>
      </c>
      <c r="J219" s="47" t="s">
        <v>154</v>
      </c>
      <c r="K219" s="47"/>
      <c r="L219" s="106" t="s">
        <v>187</v>
      </c>
    </row>
    <row r="220" spans="1:12" s="29" customFormat="1" ht="13.5" customHeight="1">
      <c r="A220" s="110"/>
      <c r="B220" s="108"/>
      <c r="C220" s="110"/>
      <c r="D220" s="45">
        <v>2014</v>
      </c>
      <c r="E220" s="54">
        <f>SUM(F220:I220)</f>
        <v>79.2</v>
      </c>
      <c r="F220" s="54">
        <v>0</v>
      </c>
      <c r="G220" s="54">
        <v>0</v>
      </c>
      <c r="H220" s="54">
        <v>79.2</v>
      </c>
      <c r="I220" s="54">
        <v>0</v>
      </c>
      <c r="J220" s="47">
        <v>7</v>
      </c>
      <c r="K220" s="47"/>
      <c r="L220" s="106"/>
    </row>
    <row r="221" spans="1:12" s="29" customFormat="1" ht="13.5" customHeight="1">
      <c r="A221" s="110"/>
      <c r="B221" s="108"/>
      <c r="C221" s="110"/>
      <c r="D221" s="45">
        <v>2015</v>
      </c>
      <c r="E221" s="54">
        <f>SUM(F221:I221)</f>
        <v>87.1</v>
      </c>
      <c r="F221" s="54">
        <v>0</v>
      </c>
      <c r="G221" s="54">
        <v>0</v>
      </c>
      <c r="H221" s="54">
        <v>87.1</v>
      </c>
      <c r="I221" s="54">
        <v>0</v>
      </c>
      <c r="J221" s="47">
        <v>7</v>
      </c>
      <c r="K221" s="47"/>
      <c r="L221" s="106"/>
    </row>
    <row r="222" spans="1:12" s="29" customFormat="1" ht="13.5" customHeight="1">
      <c r="A222" s="111"/>
      <c r="B222" s="108"/>
      <c r="C222" s="111"/>
      <c r="D222" s="45">
        <v>2016</v>
      </c>
      <c r="E222" s="54">
        <f>SUM(F222:I222)</f>
        <v>95.8</v>
      </c>
      <c r="F222" s="54">
        <v>0</v>
      </c>
      <c r="G222" s="54">
        <v>0</v>
      </c>
      <c r="H222" s="54">
        <v>95.8</v>
      </c>
      <c r="I222" s="54">
        <v>0</v>
      </c>
      <c r="J222" s="47">
        <v>7</v>
      </c>
      <c r="K222" s="47"/>
      <c r="L222" s="106"/>
    </row>
    <row r="223" spans="1:12" s="29" customFormat="1" ht="40.5" customHeight="1">
      <c r="A223" s="109" t="s">
        <v>65</v>
      </c>
      <c r="B223" s="108" t="s">
        <v>147</v>
      </c>
      <c r="C223" s="109"/>
      <c r="D223" s="45" t="s">
        <v>7</v>
      </c>
      <c r="E223" s="54">
        <f>SUM(E224:E226)</f>
        <v>496.7</v>
      </c>
      <c r="F223" s="54">
        <f>SUM(F224:F226)</f>
        <v>0</v>
      </c>
      <c r="G223" s="54">
        <f>SUM(G224:G226)</f>
        <v>0</v>
      </c>
      <c r="H223" s="54">
        <f>SUM(H224:H226)</f>
        <v>496.7</v>
      </c>
      <c r="I223" s="54">
        <f>SUM(I224:I226)</f>
        <v>0</v>
      </c>
      <c r="J223" s="47" t="s">
        <v>155</v>
      </c>
      <c r="K223" s="47"/>
      <c r="L223" s="106" t="s">
        <v>187</v>
      </c>
    </row>
    <row r="224" spans="1:12" s="29" customFormat="1" ht="13.5" customHeight="1">
      <c r="A224" s="110"/>
      <c r="B224" s="108"/>
      <c r="C224" s="110"/>
      <c r="D224" s="45">
        <v>2014</v>
      </c>
      <c r="E224" s="54">
        <f>SUM(F224:I224)</f>
        <v>97.7</v>
      </c>
      <c r="F224" s="54">
        <v>0</v>
      </c>
      <c r="G224" s="54">
        <v>0</v>
      </c>
      <c r="H224" s="54">
        <v>97.7</v>
      </c>
      <c r="I224" s="54">
        <v>0</v>
      </c>
      <c r="J224" s="47">
        <v>138</v>
      </c>
      <c r="K224" s="47"/>
      <c r="L224" s="106"/>
    </row>
    <row r="225" spans="1:12" s="29" customFormat="1" ht="13.5" customHeight="1">
      <c r="A225" s="110"/>
      <c r="B225" s="108"/>
      <c r="C225" s="110"/>
      <c r="D225" s="45">
        <v>2015</v>
      </c>
      <c r="E225" s="54">
        <f>SUM(F225:I225)</f>
        <v>190</v>
      </c>
      <c r="F225" s="54">
        <v>0</v>
      </c>
      <c r="G225" s="54">
        <v>0</v>
      </c>
      <c r="H225" s="54">
        <v>190</v>
      </c>
      <c r="I225" s="54">
        <v>0</v>
      </c>
      <c r="J225" s="47">
        <v>138</v>
      </c>
      <c r="K225" s="47"/>
      <c r="L225" s="106"/>
    </row>
    <row r="226" spans="1:12" s="29" customFormat="1" ht="13.5" customHeight="1">
      <c r="A226" s="111"/>
      <c r="B226" s="108"/>
      <c r="C226" s="111"/>
      <c r="D226" s="45">
        <v>2016</v>
      </c>
      <c r="E226" s="54">
        <f>SUM(F226:I226)</f>
        <v>209</v>
      </c>
      <c r="F226" s="54">
        <v>0</v>
      </c>
      <c r="G226" s="54">
        <v>0</v>
      </c>
      <c r="H226" s="54">
        <v>209</v>
      </c>
      <c r="I226" s="54">
        <v>0</v>
      </c>
      <c r="J226" s="47">
        <v>141</v>
      </c>
      <c r="K226" s="47"/>
      <c r="L226" s="106"/>
    </row>
    <row r="227" spans="1:12" s="29" customFormat="1" ht="26.25" customHeight="1">
      <c r="A227" s="109" t="s">
        <v>148</v>
      </c>
      <c r="B227" s="108" t="s">
        <v>149</v>
      </c>
      <c r="C227" s="109"/>
      <c r="D227" s="45" t="s">
        <v>7</v>
      </c>
      <c r="E227" s="54">
        <f>SUM(E228:E230)</f>
        <v>202.5</v>
      </c>
      <c r="F227" s="54">
        <f>SUM(F228:F230)</f>
        <v>0</v>
      </c>
      <c r="G227" s="54">
        <f>SUM(G228:G230)</f>
        <v>0</v>
      </c>
      <c r="H227" s="54">
        <f>SUM(H228:H230)</f>
        <v>202.5</v>
      </c>
      <c r="I227" s="54">
        <f>SUM(I228:I230)</f>
        <v>0</v>
      </c>
      <c r="J227" s="47" t="s">
        <v>156</v>
      </c>
      <c r="K227" s="47"/>
      <c r="L227" s="106" t="s">
        <v>187</v>
      </c>
    </row>
    <row r="228" spans="1:12" s="29" customFormat="1" ht="13.5" customHeight="1">
      <c r="A228" s="110"/>
      <c r="B228" s="108"/>
      <c r="C228" s="110"/>
      <c r="D228" s="45">
        <v>2014</v>
      </c>
      <c r="E228" s="54">
        <f>SUM(F228:I228)</f>
        <v>113.5</v>
      </c>
      <c r="F228" s="54">
        <v>0</v>
      </c>
      <c r="G228" s="54">
        <v>0</v>
      </c>
      <c r="H228" s="54">
        <v>113.5</v>
      </c>
      <c r="I228" s="54">
        <v>0</v>
      </c>
      <c r="J228" s="47">
        <v>1</v>
      </c>
      <c r="K228" s="47"/>
      <c r="L228" s="106"/>
    </row>
    <row r="229" spans="1:12" s="29" customFormat="1" ht="13.5" customHeight="1">
      <c r="A229" s="110"/>
      <c r="B229" s="108"/>
      <c r="C229" s="110"/>
      <c r="D229" s="45">
        <v>2015</v>
      </c>
      <c r="E229" s="54">
        <f>SUM(F229:I229)</f>
        <v>42.4</v>
      </c>
      <c r="F229" s="54">
        <v>0</v>
      </c>
      <c r="G229" s="54">
        <v>0</v>
      </c>
      <c r="H229" s="54">
        <v>42.4</v>
      </c>
      <c r="I229" s="54">
        <v>0</v>
      </c>
      <c r="J229" s="47">
        <v>1</v>
      </c>
      <c r="K229" s="47"/>
      <c r="L229" s="106"/>
    </row>
    <row r="230" spans="1:12" s="29" customFormat="1" ht="13.5" customHeight="1">
      <c r="A230" s="111"/>
      <c r="B230" s="108"/>
      <c r="C230" s="111"/>
      <c r="D230" s="45">
        <v>2016</v>
      </c>
      <c r="E230" s="54">
        <f>SUM(F230:I230)</f>
        <v>46.6</v>
      </c>
      <c r="F230" s="54">
        <v>0</v>
      </c>
      <c r="G230" s="54">
        <v>0</v>
      </c>
      <c r="H230" s="54">
        <v>46.6</v>
      </c>
      <c r="I230" s="54">
        <v>0</v>
      </c>
      <c r="J230" s="47">
        <v>1</v>
      </c>
      <c r="K230" s="47"/>
      <c r="L230" s="106"/>
    </row>
    <row r="231" spans="1:12" s="29" customFormat="1" ht="15" customHeight="1">
      <c r="A231" s="108" t="s">
        <v>61</v>
      </c>
      <c r="B231" s="108" t="s">
        <v>150</v>
      </c>
      <c r="C231" s="108"/>
      <c r="D231" s="45" t="s">
        <v>7</v>
      </c>
      <c r="E231" s="54">
        <f>E235</f>
        <v>1050</v>
      </c>
      <c r="F231" s="54">
        <f>F235</f>
        <v>0</v>
      </c>
      <c r="G231" s="54">
        <f>G235</f>
        <v>0</v>
      </c>
      <c r="H231" s="54">
        <f>H235</f>
        <v>1050</v>
      </c>
      <c r="I231" s="54">
        <f>I235</f>
        <v>0</v>
      </c>
      <c r="J231" s="162"/>
      <c r="K231" s="162"/>
      <c r="L231" s="106"/>
    </row>
    <row r="232" spans="1:12" s="29" customFormat="1" ht="13.5" customHeight="1">
      <c r="A232" s="108"/>
      <c r="B232" s="108"/>
      <c r="C232" s="108"/>
      <c r="D232" s="45">
        <v>2014</v>
      </c>
      <c r="E232" s="54">
        <f t="shared" ref="E232:I234" si="53">E236</f>
        <v>350</v>
      </c>
      <c r="F232" s="54">
        <f t="shared" si="53"/>
        <v>0</v>
      </c>
      <c r="G232" s="54">
        <f t="shared" si="53"/>
        <v>0</v>
      </c>
      <c r="H232" s="54">
        <f t="shared" si="53"/>
        <v>350</v>
      </c>
      <c r="I232" s="54">
        <f t="shared" si="53"/>
        <v>0</v>
      </c>
      <c r="J232" s="162"/>
      <c r="K232" s="162"/>
      <c r="L232" s="106"/>
    </row>
    <row r="233" spans="1:12" s="29" customFormat="1" ht="13.5" customHeight="1">
      <c r="A233" s="108"/>
      <c r="B233" s="108"/>
      <c r="C233" s="108"/>
      <c r="D233" s="45">
        <v>2015</v>
      </c>
      <c r="E233" s="54">
        <f t="shared" si="53"/>
        <v>350</v>
      </c>
      <c r="F233" s="54">
        <f t="shared" si="53"/>
        <v>0</v>
      </c>
      <c r="G233" s="54">
        <f t="shared" si="53"/>
        <v>0</v>
      </c>
      <c r="H233" s="54">
        <f t="shared" si="53"/>
        <v>350</v>
      </c>
      <c r="I233" s="54">
        <f t="shared" si="53"/>
        <v>0</v>
      </c>
      <c r="J233" s="162"/>
      <c r="K233" s="162"/>
      <c r="L233" s="106"/>
    </row>
    <row r="234" spans="1:12" s="29" customFormat="1" ht="13.5" customHeight="1">
      <c r="A234" s="108"/>
      <c r="B234" s="108"/>
      <c r="C234" s="108"/>
      <c r="D234" s="45">
        <v>2016</v>
      </c>
      <c r="E234" s="54">
        <f t="shared" si="53"/>
        <v>350</v>
      </c>
      <c r="F234" s="54">
        <f t="shared" si="53"/>
        <v>0</v>
      </c>
      <c r="G234" s="54">
        <f t="shared" si="53"/>
        <v>0</v>
      </c>
      <c r="H234" s="54">
        <f t="shared" si="53"/>
        <v>350</v>
      </c>
      <c r="I234" s="54">
        <f t="shared" si="53"/>
        <v>0</v>
      </c>
      <c r="J234" s="162"/>
      <c r="K234" s="162"/>
      <c r="L234" s="106"/>
    </row>
    <row r="235" spans="1:12" s="29" customFormat="1" ht="13.5" customHeight="1">
      <c r="A235" s="109" t="s">
        <v>62</v>
      </c>
      <c r="B235" s="109" t="s">
        <v>152</v>
      </c>
      <c r="C235" s="109"/>
      <c r="D235" s="45" t="s">
        <v>7</v>
      </c>
      <c r="E235" s="54">
        <f>E239</f>
        <v>1050</v>
      </c>
      <c r="F235" s="54">
        <f>F239</f>
        <v>0</v>
      </c>
      <c r="G235" s="54">
        <f>G239</f>
        <v>0</v>
      </c>
      <c r="H235" s="54">
        <f>H239</f>
        <v>1050</v>
      </c>
      <c r="I235" s="54">
        <f>I239</f>
        <v>0</v>
      </c>
      <c r="J235" s="168" t="s">
        <v>158</v>
      </c>
      <c r="K235" s="169"/>
      <c r="L235" s="106" t="s">
        <v>189</v>
      </c>
    </row>
    <row r="236" spans="1:12" s="29" customFormat="1" ht="13.5" customHeight="1">
      <c r="A236" s="110"/>
      <c r="B236" s="110"/>
      <c r="C236" s="110"/>
      <c r="D236" s="45">
        <v>2014</v>
      </c>
      <c r="E236" s="54">
        <f t="shared" ref="E236:I238" si="54">E240</f>
        <v>350</v>
      </c>
      <c r="F236" s="54">
        <f t="shared" si="54"/>
        <v>0</v>
      </c>
      <c r="G236" s="54">
        <f t="shared" si="54"/>
        <v>0</v>
      </c>
      <c r="H236" s="54">
        <f t="shared" si="54"/>
        <v>350</v>
      </c>
      <c r="I236" s="54">
        <f t="shared" si="54"/>
        <v>0</v>
      </c>
      <c r="J236" s="170"/>
      <c r="K236" s="171"/>
      <c r="L236" s="106"/>
    </row>
    <row r="237" spans="1:12" s="29" customFormat="1" ht="13.5" customHeight="1">
      <c r="A237" s="110"/>
      <c r="B237" s="110"/>
      <c r="C237" s="110"/>
      <c r="D237" s="45">
        <v>2015</v>
      </c>
      <c r="E237" s="54">
        <f t="shared" si="54"/>
        <v>350</v>
      </c>
      <c r="F237" s="54">
        <f t="shared" si="54"/>
        <v>0</v>
      </c>
      <c r="G237" s="54">
        <f t="shared" si="54"/>
        <v>0</v>
      </c>
      <c r="H237" s="54">
        <f t="shared" si="54"/>
        <v>350</v>
      </c>
      <c r="I237" s="54">
        <f t="shared" si="54"/>
        <v>0</v>
      </c>
      <c r="J237" s="170"/>
      <c r="K237" s="171"/>
      <c r="L237" s="106"/>
    </row>
    <row r="238" spans="1:12" s="29" customFormat="1" ht="13.5" customHeight="1">
      <c r="A238" s="111"/>
      <c r="B238" s="111"/>
      <c r="C238" s="111"/>
      <c r="D238" s="45">
        <v>2016</v>
      </c>
      <c r="E238" s="54">
        <f t="shared" si="54"/>
        <v>350</v>
      </c>
      <c r="F238" s="54">
        <f t="shared" si="54"/>
        <v>0</v>
      </c>
      <c r="G238" s="54">
        <f t="shared" si="54"/>
        <v>0</v>
      </c>
      <c r="H238" s="54">
        <f t="shared" si="54"/>
        <v>350</v>
      </c>
      <c r="I238" s="54">
        <f t="shared" si="54"/>
        <v>0</v>
      </c>
      <c r="J238" s="172"/>
      <c r="K238" s="173"/>
      <c r="L238" s="106"/>
    </row>
    <row r="239" spans="1:12" s="29" customFormat="1" ht="55.5" customHeight="1">
      <c r="A239" s="108" t="s">
        <v>63</v>
      </c>
      <c r="B239" s="108" t="s">
        <v>151</v>
      </c>
      <c r="C239" s="108"/>
      <c r="D239" s="45" t="s">
        <v>7</v>
      </c>
      <c r="E239" s="54">
        <f>SUM(E240:E242)</f>
        <v>1050</v>
      </c>
      <c r="F239" s="54">
        <f>SUM(F240:F242)</f>
        <v>0</v>
      </c>
      <c r="G239" s="54">
        <f>SUM(G240:G242)</f>
        <v>0</v>
      </c>
      <c r="H239" s="54">
        <f>SUM(H240:H242)</f>
        <v>1050</v>
      </c>
      <c r="I239" s="54">
        <f>SUM(I240:I242)</f>
        <v>0</v>
      </c>
      <c r="J239" s="47" t="s">
        <v>157</v>
      </c>
      <c r="K239" s="47"/>
      <c r="L239" s="106" t="s">
        <v>189</v>
      </c>
    </row>
    <row r="240" spans="1:12" s="29" customFormat="1" ht="13.5" customHeight="1">
      <c r="A240" s="108"/>
      <c r="B240" s="108"/>
      <c r="C240" s="108"/>
      <c r="D240" s="45">
        <v>2014</v>
      </c>
      <c r="E240" s="54">
        <f>SUM(F240:I240)</f>
        <v>350</v>
      </c>
      <c r="F240" s="54">
        <v>0</v>
      </c>
      <c r="G240" s="54">
        <v>0</v>
      </c>
      <c r="H240" s="54">
        <v>350</v>
      </c>
      <c r="I240" s="54">
        <v>0</v>
      </c>
      <c r="J240" s="47">
        <v>75</v>
      </c>
      <c r="K240" s="47"/>
      <c r="L240" s="106"/>
    </row>
    <row r="241" spans="1:12" s="29" customFormat="1" ht="13.5" customHeight="1">
      <c r="A241" s="108"/>
      <c r="B241" s="108"/>
      <c r="C241" s="108"/>
      <c r="D241" s="45">
        <v>2015</v>
      </c>
      <c r="E241" s="54">
        <f>SUM(F241:I241)</f>
        <v>350</v>
      </c>
      <c r="F241" s="54">
        <v>0</v>
      </c>
      <c r="G241" s="54">
        <v>0</v>
      </c>
      <c r="H241" s="54">
        <v>350</v>
      </c>
      <c r="I241" s="54">
        <v>0</v>
      </c>
      <c r="J241" s="47">
        <v>75</v>
      </c>
      <c r="K241" s="47"/>
      <c r="L241" s="106"/>
    </row>
    <row r="242" spans="1:12" s="29" customFormat="1" ht="13.5" customHeight="1">
      <c r="A242" s="108"/>
      <c r="B242" s="108"/>
      <c r="C242" s="108"/>
      <c r="D242" s="45">
        <v>2016</v>
      </c>
      <c r="E242" s="54">
        <f>SUM(F242:I242)</f>
        <v>350</v>
      </c>
      <c r="F242" s="54">
        <v>0</v>
      </c>
      <c r="G242" s="54">
        <v>0</v>
      </c>
      <c r="H242" s="54">
        <v>350</v>
      </c>
      <c r="I242" s="54">
        <v>0</v>
      </c>
      <c r="J242" s="47">
        <v>75</v>
      </c>
      <c r="K242" s="47"/>
      <c r="L242" s="106"/>
    </row>
    <row r="243" spans="1:12" s="29" customFormat="1">
      <c r="A243" s="30"/>
      <c r="B243" s="31"/>
      <c r="D243" s="31"/>
      <c r="E243" s="58"/>
      <c r="F243" s="58"/>
      <c r="G243" s="58"/>
      <c r="H243" s="58"/>
      <c r="I243" s="58"/>
      <c r="J243" s="32"/>
      <c r="K243" s="32"/>
    </row>
    <row r="244" spans="1:12" s="29" customFormat="1">
      <c r="A244" s="30"/>
      <c r="B244" s="31"/>
      <c r="D244" s="31"/>
      <c r="E244" s="58"/>
      <c r="F244" s="58"/>
      <c r="G244" s="58"/>
      <c r="H244" s="58"/>
      <c r="I244" s="58"/>
      <c r="J244" s="32"/>
      <c r="K244" s="32"/>
    </row>
  </sheetData>
  <autoFilter ref="A5:L242">
    <filterColumn colId="3" showButton="0"/>
    <filterColumn colId="4" showButton="0"/>
    <filterColumn colId="5" showButton="0"/>
    <filterColumn colId="9" showButton="0"/>
    <filterColumn colId="10" showButton="0"/>
  </autoFilter>
  <mergeCells count="256">
    <mergeCell ref="A203:A206"/>
    <mergeCell ref="B203:B206"/>
    <mergeCell ref="C203:C206"/>
    <mergeCell ref="J203:K206"/>
    <mergeCell ref="L203:L206"/>
    <mergeCell ref="J231:K234"/>
    <mergeCell ref="L231:L234"/>
    <mergeCell ref="A227:A230"/>
    <mergeCell ref="B227:B230"/>
    <mergeCell ref="C227:C230"/>
    <mergeCell ref="L227:L230"/>
    <mergeCell ref="L215:L218"/>
    <mergeCell ref="A207:A210"/>
    <mergeCell ref="B207:B210"/>
    <mergeCell ref="A211:A214"/>
    <mergeCell ref="B211:B214"/>
    <mergeCell ref="J211:K214"/>
    <mergeCell ref="L211:L214"/>
    <mergeCell ref="C207:C210"/>
    <mergeCell ref="L207:L210"/>
    <mergeCell ref="J207:K210"/>
    <mergeCell ref="B219:B222"/>
    <mergeCell ref="L219:L222"/>
    <mergeCell ref="A219:A222"/>
    <mergeCell ref="C211:C214"/>
    <mergeCell ref="C219:C222"/>
    <mergeCell ref="A215:A218"/>
    <mergeCell ref="B215:B218"/>
    <mergeCell ref="C215:C218"/>
    <mergeCell ref="A239:A242"/>
    <mergeCell ref="B239:B242"/>
    <mergeCell ref="C239:C242"/>
    <mergeCell ref="L239:L242"/>
    <mergeCell ref="A235:A238"/>
    <mergeCell ref="B235:B238"/>
    <mergeCell ref="C235:C238"/>
    <mergeCell ref="J235:K238"/>
    <mergeCell ref="L235:L238"/>
    <mergeCell ref="A223:A226"/>
    <mergeCell ref="B223:B226"/>
    <mergeCell ref="C223:C226"/>
    <mergeCell ref="L223:L226"/>
    <mergeCell ref="A231:A234"/>
    <mergeCell ref="B231:B234"/>
    <mergeCell ref="C231:C234"/>
    <mergeCell ref="A199:A202"/>
    <mergeCell ref="B199:B202"/>
    <mergeCell ref="C199:C202"/>
    <mergeCell ref="J1:L1"/>
    <mergeCell ref="B187:B190"/>
    <mergeCell ref="C187:C190"/>
    <mergeCell ref="J187:K190"/>
    <mergeCell ref="L187:L190"/>
    <mergeCell ref="A183:A186"/>
    <mergeCell ref="B183:B186"/>
    <mergeCell ref="C183:C186"/>
    <mergeCell ref="L183:L186"/>
    <mergeCell ref="A43:A46"/>
    <mergeCell ref="B43:B46"/>
    <mergeCell ref="J43:K46"/>
    <mergeCell ref="L43:L46"/>
    <mergeCell ref="J183:K186"/>
    <mergeCell ref="A47:A50"/>
    <mergeCell ref="B47:B50"/>
    <mergeCell ref="L199:L202"/>
    <mergeCell ref="A191:A194"/>
    <mergeCell ref="B191:B194"/>
    <mergeCell ref="J191:K194"/>
    <mergeCell ref="L191:L194"/>
    <mergeCell ref="B63:B66"/>
    <mergeCell ref="A63:A66"/>
    <mergeCell ref="C43:C46"/>
    <mergeCell ref="C63:C66"/>
    <mergeCell ref="L63:L66"/>
    <mergeCell ref="L55:L58"/>
    <mergeCell ref="L59:L62"/>
    <mergeCell ref="A195:A198"/>
    <mergeCell ref="B195:B198"/>
    <mergeCell ref="C195:C198"/>
    <mergeCell ref="L195:L198"/>
    <mergeCell ref="C191:C194"/>
    <mergeCell ref="C47:C50"/>
    <mergeCell ref="A55:A58"/>
    <mergeCell ref="A59:A62"/>
    <mergeCell ref="B55:B58"/>
    <mergeCell ref="B59:B62"/>
    <mergeCell ref="L47:L50"/>
    <mergeCell ref="A51:A54"/>
    <mergeCell ref="B51:B54"/>
    <mergeCell ref="C51:C54"/>
    <mergeCell ref="L51:L54"/>
    <mergeCell ref="A187:A190"/>
    <mergeCell ref="C79:C82"/>
    <mergeCell ref="L31:L34"/>
    <mergeCell ref="A39:A42"/>
    <mergeCell ref="B39:B42"/>
    <mergeCell ref="C39:C42"/>
    <mergeCell ref="J39:K42"/>
    <mergeCell ref="L39:L42"/>
    <mergeCell ref="B35:B38"/>
    <mergeCell ref="A35:A38"/>
    <mergeCell ref="C35:C38"/>
    <mergeCell ref="L35:L38"/>
    <mergeCell ref="A31:A34"/>
    <mergeCell ref="B31:B34"/>
    <mergeCell ref="C31:C34"/>
    <mergeCell ref="A3:L3"/>
    <mergeCell ref="J15:K18"/>
    <mergeCell ref="J7:K10"/>
    <mergeCell ref="J11:K14"/>
    <mergeCell ref="L5:L6"/>
    <mergeCell ref="L7:L10"/>
    <mergeCell ref="A11:A14"/>
    <mergeCell ref="B11:B14"/>
    <mergeCell ref="C11:C14"/>
    <mergeCell ref="L11:L14"/>
    <mergeCell ref="A15:A18"/>
    <mergeCell ref="B15:B18"/>
    <mergeCell ref="C15:C18"/>
    <mergeCell ref="D5:I5"/>
    <mergeCell ref="A5:A6"/>
    <mergeCell ref="B5:B6"/>
    <mergeCell ref="C5:C6"/>
    <mergeCell ref="J5:K5"/>
    <mergeCell ref="A27:A30"/>
    <mergeCell ref="B27:B30"/>
    <mergeCell ref="C27:C30"/>
    <mergeCell ref="A7:A10"/>
    <mergeCell ref="L27:L30"/>
    <mergeCell ref="B7:B10"/>
    <mergeCell ref="C7:C10"/>
    <mergeCell ref="L15:L18"/>
    <mergeCell ref="A19:A22"/>
    <mergeCell ref="B19:B22"/>
    <mergeCell ref="L19:L22"/>
    <mergeCell ref="J19:K22"/>
    <mergeCell ref="A23:A26"/>
    <mergeCell ref="B23:B26"/>
    <mergeCell ref="C23:C26"/>
    <mergeCell ref="L23:L26"/>
    <mergeCell ref="A123:A126"/>
    <mergeCell ref="B95:B98"/>
    <mergeCell ref="B99:B102"/>
    <mergeCell ref="B103:B106"/>
    <mergeCell ref="B107:B110"/>
    <mergeCell ref="B111:B114"/>
    <mergeCell ref="B115:B118"/>
    <mergeCell ref="B119:B122"/>
    <mergeCell ref="B123:B126"/>
    <mergeCell ref="A79:A82"/>
    <mergeCell ref="A119:A122"/>
    <mergeCell ref="C95:C98"/>
    <mergeCell ref="C99:C102"/>
    <mergeCell ref="C103:C106"/>
    <mergeCell ref="C107:C110"/>
    <mergeCell ref="C111:C114"/>
    <mergeCell ref="C115:C118"/>
    <mergeCell ref="A95:A98"/>
    <mergeCell ref="A99:A102"/>
    <mergeCell ref="A103:A106"/>
    <mergeCell ref="A107:A110"/>
    <mergeCell ref="A111:A114"/>
    <mergeCell ref="A115:A118"/>
    <mergeCell ref="A83:A86"/>
    <mergeCell ref="A87:A90"/>
    <mergeCell ref="A91:A94"/>
    <mergeCell ref="B79:B82"/>
    <mergeCell ref="B83:B86"/>
    <mergeCell ref="B87:B90"/>
    <mergeCell ref="B91:B94"/>
    <mergeCell ref="J67:K70"/>
    <mergeCell ref="L67:L70"/>
    <mergeCell ref="J71:K74"/>
    <mergeCell ref="L71:L74"/>
    <mergeCell ref="L75:L78"/>
    <mergeCell ref="L95:L98"/>
    <mergeCell ref="C83:C86"/>
    <mergeCell ref="C87:C90"/>
    <mergeCell ref="C91:C94"/>
    <mergeCell ref="A67:A70"/>
    <mergeCell ref="B67:B70"/>
    <mergeCell ref="C67:C70"/>
    <mergeCell ref="A71:A74"/>
    <mergeCell ref="B71:B74"/>
    <mergeCell ref="C71:C74"/>
    <mergeCell ref="A75:A78"/>
    <mergeCell ref="B75:B78"/>
    <mergeCell ref="C75:C78"/>
    <mergeCell ref="C151:C154"/>
    <mergeCell ref="C155:C158"/>
    <mergeCell ref="C159:C162"/>
    <mergeCell ref="C163:C166"/>
    <mergeCell ref="L79:L82"/>
    <mergeCell ref="L83:L86"/>
    <mergeCell ref="L87:L90"/>
    <mergeCell ref="L91:L94"/>
    <mergeCell ref="L123:L126"/>
    <mergeCell ref="J99:K102"/>
    <mergeCell ref="L99:L102"/>
    <mergeCell ref="C119:C122"/>
    <mergeCell ref="C123:C126"/>
    <mergeCell ref="L103:L106"/>
    <mergeCell ref="L107:L110"/>
    <mergeCell ref="L111:L114"/>
    <mergeCell ref="C135:C138"/>
    <mergeCell ref="J95:K98"/>
    <mergeCell ref="L115:L118"/>
    <mergeCell ref="L119:L122"/>
    <mergeCell ref="A171:A174"/>
    <mergeCell ref="A175:A178"/>
    <mergeCell ref="A179:A182"/>
    <mergeCell ref="B167:B170"/>
    <mergeCell ref="B171:B174"/>
    <mergeCell ref="B175:B178"/>
    <mergeCell ref="B179:B182"/>
    <mergeCell ref="J135:L138"/>
    <mergeCell ref="L143:L146"/>
    <mergeCell ref="L147:L150"/>
    <mergeCell ref="L151:L154"/>
    <mergeCell ref="L155:L158"/>
    <mergeCell ref="L159:L162"/>
    <mergeCell ref="L163:L166"/>
    <mergeCell ref="L167:L170"/>
    <mergeCell ref="L171:L174"/>
    <mergeCell ref="L175:L178"/>
    <mergeCell ref="L179:L182"/>
    <mergeCell ref="J139:K142"/>
    <mergeCell ref="L139:L142"/>
    <mergeCell ref="A135:A138"/>
    <mergeCell ref="A139:A142"/>
    <mergeCell ref="A143:A146"/>
    <mergeCell ref="A147:A150"/>
    <mergeCell ref="A127:A130"/>
    <mergeCell ref="A131:A134"/>
    <mergeCell ref="B127:B130"/>
    <mergeCell ref="B131:B134"/>
    <mergeCell ref="C127:C130"/>
    <mergeCell ref="C131:C134"/>
    <mergeCell ref="L127:L130"/>
    <mergeCell ref="L131:L134"/>
    <mergeCell ref="A167:A170"/>
    <mergeCell ref="A151:A154"/>
    <mergeCell ref="A155:A158"/>
    <mergeCell ref="A159:A162"/>
    <mergeCell ref="A163:A166"/>
    <mergeCell ref="B135:B138"/>
    <mergeCell ref="B139:B142"/>
    <mergeCell ref="B143:B146"/>
    <mergeCell ref="B147:B150"/>
    <mergeCell ref="B151:B154"/>
    <mergeCell ref="B155:B158"/>
    <mergeCell ref="B159:B162"/>
    <mergeCell ref="B163:B166"/>
    <mergeCell ref="C139:C142"/>
    <mergeCell ref="C143:C146"/>
    <mergeCell ref="C147:C150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48" fitToHeight="3" orientation="portrait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eco2</cp:lastModifiedBy>
  <cp:lastPrinted>2014-07-21T06:37:37Z</cp:lastPrinted>
  <dcterms:created xsi:type="dcterms:W3CDTF">2013-06-06T11:09:14Z</dcterms:created>
  <dcterms:modified xsi:type="dcterms:W3CDTF">2014-07-21T06:42:20Z</dcterms:modified>
</cp:coreProperties>
</file>