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10635" tabRatio="836" activeTab="1"/>
  </bookViews>
  <sheets>
    <sheet name="Раздел 1" sheetId="1" r:id="rId1"/>
    <sheet name="Раздел 2" sheetId="3" r:id="rId2"/>
    <sheet name="Раздел 3" sheetId="12" r:id="rId3"/>
    <sheet name="Раздел 5" sheetId="4" r:id="rId4"/>
    <sheet name="Раздел 6" sheetId="5" r:id="rId5"/>
    <sheet name="Раздел 7" sheetId="6" r:id="rId6"/>
    <sheet name="Раздел 9" sheetId="7" r:id="rId7"/>
    <sheet name="Раздел 10" sheetId="11" r:id="rId8"/>
    <sheet name="Раздел 11" sheetId="10" r:id="rId9"/>
  </sheets>
  <definedNames>
    <definedName name="_xlnm._FilterDatabase" localSheetId="0" hidden="1">'Раздел 1'!$A$1:$G$78</definedName>
    <definedName name="_xlnm._FilterDatabase" localSheetId="7" hidden="1">'Раздел 10'!$A$1:$D$6</definedName>
    <definedName name="_xlnm._FilterDatabase" localSheetId="8" hidden="1">'Раздел 11'!$A$1:$D$1</definedName>
    <definedName name="_xlnm._FilterDatabase" localSheetId="1" hidden="1">'Раздел 2'!$A$1:$F$154</definedName>
    <definedName name="_xlnm._FilterDatabase" localSheetId="3" hidden="1">'Раздел 5'!$A$1:$H$1</definedName>
    <definedName name="_xlnm._FilterDatabase" localSheetId="4" hidden="1">'Раздел 6'!$A$1:$D$1</definedName>
    <definedName name="_xlnm._FilterDatabase" localSheetId="5" hidden="1">'Раздел 7'!$A$1:$D$1</definedName>
    <definedName name="_xlnm._FilterDatabase" localSheetId="6" hidden="1">'Раздел 9'!$A$1:$D$8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/>
  <c r="C27"/>
  <c r="C61" i="12" l="1"/>
  <c r="C55"/>
  <c r="C7"/>
  <c r="C4"/>
  <c r="C140"/>
  <c r="C137"/>
  <c r="C134"/>
  <c r="C131"/>
  <c r="C128"/>
  <c r="C125"/>
  <c r="C120"/>
  <c r="C116"/>
  <c r="C113"/>
  <c r="C110"/>
  <c r="C106"/>
  <c r="C102"/>
  <c r="C99"/>
  <c r="C95"/>
  <c r="C92"/>
  <c r="C88"/>
  <c r="C84"/>
  <c r="C81"/>
  <c r="C78"/>
  <c r="C76"/>
  <c r="C71"/>
  <c r="C69" s="1"/>
  <c r="C66"/>
  <c r="C52"/>
  <c r="C50"/>
  <c r="C46"/>
  <c r="C43"/>
  <c r="C38"/>
  <c r="C35"/>
  <c r="C33"/>
  <c r="C31"/>
  <c r="C27"/>
  <c r="C24"/>
  <c r="C22"/>
  <c r="C18"/>
  <c r="C16"/>
  <c r="C11"/>
  <c r="C14" i="10" l="1"/>
  <c r="C13"/>
  <c r="C4" i="11"/>
  <c r="C5" i="7"/>
  <c r="C4"/>
  <c r="C5" i="10"/>
  <c r="C4" s="1"/>
  <c r="C32" i="6"/>
  <c r="C27"/>
  <c r="C23"/>
  <c r="C19"/>
  <c r="C4"/>
  <c r="C53" i="5" l="1"/>
  <c r="C52"/>
  <c r="C47"/>
  <c r="C43"/>
  <c r="C34"/>
  <c r="C35"/>
  <c r="C33"/>
  <c r="C17"/>
  <c r="C16"/>
  <c r="C4" l="1"/>
  <c r="D84" i="4"/>
  <c r="E84"/>
  <c r="C86"/>
  <c r="G56"/>
  <c r="F56"/>
  <c r="G52"/>
  <c r="G50"/>
  <c r="F52"/>
  <c r="F50"/>
  <c r="C43"/>
  <c r="G36"/>
  <c r="F36"/>
  <c r="C31"/>
  <c r="C4"/>
  <c r="C151" i="3"/>
  <c r="C152"/>
  <c r="C114"/>
  <c r="E97"/>
  <c r="C4"/>
  <c r="C15" i="6"/>
  <c r="C11"/>
  <c r="C22" i="5"/>
  <c r="C11"/>
  <c r="C7"/>
  <c r="C85" i="4"/>
  <c r="C84" s="1"/>
  <c r="C83"/>
  <c r="C82"/>
  <c r="E81"/>
  <c r="D81"/>
  <c r="C80"/>
  <c r="C79"/>
  <c r="E78"/>
  <c r="C77"/>
  <c r="C76"/>
  <c r="E75"/>
  <c r="D75"/>
  <c r="C71"/>
  <c r="C67"/>
  <c r="C64"/>
  <c r="C52"/>
  <c r="C50"/>
  <c r="C42"/>
  <c r="C41"/>
  <c r="C36"/>
  <c r="G31"/>
  <c r="F31"/>
  <c r="C19"/>
  <c r="C12" s="1"/>
  <c r="C154" i="3"/>
  <c r="C153"/>
  <c r="E150"/>
  <c r="D150"/>
  <c r="C149"/>
  <c r="C147"/>
  <c r="C146"/>
  <c r="E145"/>
  <c r="D145"/>
  <c r="C144"/>
  <c r="C143"/>
  <c r="C142"/>
  <c r="C141"/>
  <c r="E140"/>
  <c r="D140"/>
  <c r="C139"/>
  <c r="C138"/>
  <c r="C137"/>
  <c r="C136"/>
  <c r="E135"/>
  <c r="D135"/>
  <c r="C134"/>
  <c r="C133"/>
  <c r="C132"/>
  <c r="C131"/>
  <c r="E130"/>
  <c r="D130"/>
  <c r="C129"/>
  <c r="C128"/>
  <c r="C127"/>
  <c r="C126"/>
  <c r="E125"/>
  <c r="D125"/>
  <c r="C124"/>
  <c r="C123"/>
  <c r="C122"/>
  <c r="C121"/>
  <c r="E120"/>
  <c r="D120"/>
  <c r="C109"/>
  <c r="C107"/>
  <c r="C106"/>
  <c r="C105"/>
  <c r="C104"/>
  <c r="E103"/>
  <c r="D103"/>
  <c r="C101"/>
  <c r="C100"/>
  <c r="C99"/>
  <c r="C98"/>
  <c r="D97"/>
  <c r="C96"/>
  <c r="C95"/>
  <c r="C94"/>
  <c r="C93"/>
  <c r="E92"/>
  <c r="D92"/>
  <c r="C91"/>
  <c r="C90"/>
  <c r="E89"/>
  <c r="D89"/>
  <c r="C88"/>
  <c r="C87"/>
  <c r="C86"/>
  <c r="C85"/>
  <c r="E84"/>
  <c r="D84"/>
  <c r="C82"/>
  <c r="C81"/>
  <c r="E80"/>
  <c r="D80"/>
  <c r="C79"/>
  <c r="C78"/>
  <c r="E77"/>
  <c r="D77"/>
  <c r="C75"/>
  <c r="C74"/>
  <c r="C73"/>
  <c r="C72"/>
  <c r="E71"/>
  <c r="D71"/>
  <c r="C70"/>
  <c r="C69"/>
  <c r="C68"/>
  <c r="C67"/>
  <c r="E66"/>
  <c r="D66"/>
  <c r="C65"/>
  <c r="C64"/>
  <c r="E63"/>
  <c r="D63"/>
  <c r="C61"/>
  <c r="C60"/>
  <c r="C59"/>
  <c r="C58"/>
  <c r="C57"/>
  <c r="C55"/>
  <c r="C54"/>
  <c r="C53"/>
  <c r="E51"/>
  <c r="D51"/>
  <c r="E50"/>
  <c r="D50"/>
  <c r="E49"/>
  <c r="D49"/>
  <c r="C46"/>
  <c r="C45"/>
  <c r="C44"/>
  <c r="C43"/>
  <c r="C42"/>
  <c r="C41"/>
  <c r="C40"/>
  <c r="E39"/>
  <c r="D39"/>
  <c r="E34"/>
  <c r="D34"/>
  <c r="C34"/>
  <c r="C33" s="1"/>
  <c r="E30"/>
  <c r="D30"/>
  <c r="C30"/>
  <c r="C29" s="1"/>
  <c r="C27"/>
  <c r="C26"/>
  <c r="E25"/>
  <c r="D25"/>
  <c r="C24"/>
  <c r="C23"/>
  <c r="E22"/>
  <c r="D22"/>
  <c r="C20"/>
  <c r="C19"/>
  <c r="E18"/>
  <c r="D18"/>
  <c r="C17"/>
  <c r="C16"/>
  <c r="C15"/>
  <c r="E14"/>
  <c r="D14"/>
  <c r="C12"/>
  <c r="C11"/>
  <c r="E10"/>
  <c r="F69" i="1"/>
  <c r="C69"/>
  <c r="D51"/>
  <c r="E51"/>
  <c r="F51"/>
  <c r="D47"/>
  <c r="E47"/>
  <c r="F47"/>
  <c r="C49"/>
  <c r="C48"/>
  <c r="D44"/>
  <c r="E44"/>
  <c r="F44"/>
  <c r="C46"/>
  <c r="C45"/>
  <c r="D41"/>
  <c r="E41"/>
  <c r="F41"/>
  <c r="C43"/>
  <c r="D34"/>
  <c r="E34"/>
  <c r="F34"/>
  <c r="D35"/>
  <c r="E35"/>
  <c r="F35"/>
  <c r="D36"/>
  <c r="E36"/>
  <c r="F36"/>
  <c r="C32"/>
  <c r="C31"/>
  <c r="C23"/>
  <c r="C21"/>
  <c r="C20"/>
  <c r="D15"/>
  <c r="E15"/>
  <c r="F15"/>
  <c r="C17"/>
  <c r="C16"/>
  <c r="C89" i="3" l="1"/>
  <c r="C49"/>
  <c r="C71"/>
  <c r="C92"/>
  <c r="C145"/>
  <c r="C51"/>
  <c r="C63"/>
  <c r="C66"/>
  <c r="C120"/>
  <c r="C130"/>
  <c r="C140"/>
  <c r="C39"/>
  <c r="C103"/>
  <c r="C97"/>
  <c r="C81" i="4"/>
  <c r="F10"/>
  <c r="C11"/>
  <c r="C17"/>
  <c r="C15"/>
  <c r="C13"/>
  <c r="C10"/>
  <c r="G10"/>
  <c r="C18"/>
  <c r="C16"/>
  <c r="C14"/>
  <c r="C56"/>
  <c r="C75"/>
  <c r="C78"/>
  <c r="C10" i="3"/>
  <c r="C22"/>
  <c r="C50"/>
  <c r="C125"/>
  <c r="C25"/>
  <c r="C14"/>
  <c r="C77"/>
  <c r="C80"/>
  <c r="C84"/>
  <c r="C135"/>
  <c r="C150"/>
  <c r="D10"/>
  <c r="C18"/>
  <c r="C15" i="1"/>
  <c r="C47"/>
  <c r="C44"/>
  <c r="F66" l="1"/>
  <c r="C60"/>
  <c r="C59"/>
  <c r="D58"/>
  <c r="E58"/>
  <c r="F58"/>
  <c r="C53"/>
  <c r="C52"/>
  <c r="C42"/>
  <c r="C41" s="1"/>
  <c r="D19"/>
  <c r="E19"/>
  <c r="D30"/>
  <c r="E30"/>
  <c r="F30"/>
  <c r="F19"/>
  <c r="C19"/>
  <c r="C30"/>
  <c r="C51" l="1"/>
  <c r="C66"/>
  <c r="C58"/>
  <c r="C78"/>
  <c r="C77"/>
  <c r="D76"/>
  <c r="E76"/>
  <c r="F76"/>
  <c r="C75"/>
  <c r="C74"/>
  <c r="D73"/>
  <c r="E73"/>
  <c r="F73"/>
  <c r="C64"/>
  <c r="C63"/>
  <c r="D62"/>
  <c r="E62"/>
  <c r="F62"/>
  <c r="C56"/>
  <c r="C55"/>
  <c r="C38"/>
  <c r="C39"/>
  <c r="C40"/>
  <c r="C37"/>
  <c r="D54"/>
  <c r="E54"/>
  <c r="F54"/>
  <c r="F26"/>
  <c r="F23"/>
  <c r="C26"/>
  <c r="C22" s="1"/>
  <c r="C11"/>
  <c r="C10"/>
  <c r="C9"/>
  <c r="C8"/>
  <c r="D7"/>
  <c r="E7"/>
  <c r="F7"/>
  <c r="C6"/>
  <c r="C5"/>
  <c r="D4"/>
  <c r="E4"/>
  <c r="F4"/>
  <c r="C36" l="1"/>
  <c r="C35"/>
  <c r="C73"/>
  <c r="C4"/>
  <c r="C7"/>
  <c r="C54"/>
  <c r="C76"/>
  <c r="F22"/>
  <c r="C62"/>
  <c r="C34"/>
</calcChain>
</file>

<file path=xl/sharedStrings.xml><?xml version="1.0" encoding="utf-8"?>
<sst xmlns="http://schemas.openxmlformats.org/spreadsheetml/2006/main" count="1420" uniqueCount="704">
  <si>
    <t>№ п/п</t>
  </si>
  <si>
    <t>Наименование показателя</t>
  </si>
  <si>
    <t>Муниципальное образование</t>
  </si>
  <si>
    <t>Город</t>
  </si>
  <si>
    <t>Село</t>
  </si>
  <si>
    <t>Культура</t>
  </si>
  <si>
    <t>Министерство обороны</t>
  </si>
  <si>
    <t>Спорт</t>
  </si>
  <si>
    <t>Примечание</t>
  </si>
  <si>
    <t>1.</t>
  </si>
  <si>
    <t>1.1.</t>
  </si>
  <si>
    <t>1.1.1.</t>
  </si>
  <si>
    <t>1.1.2.</t>
  </si>
  <si>
    <t>1.1.3.</t>
  </si>
  <si>
    <t>1.3.</t>
  </si>
  <si>
    <t>1.3.2.</t>
  </si>
  <si>
    <t>1.4.2.</t>
  </si>
  <si>
    <t>1.4.</t>
  </si>
  <si>
    <t>1.5.</t>
  </si>
  <si>
    <t>1.5.2.</t>
  </si>
  <si>
    <t>1.7.</t>
  </si>
  <si>
    <t>1.7.1.</t>
  </si>
  <si>
    <t>1.9.</t>
  </si>
  <si>
    <t>1.9.1.</t>
  </si>
  <si>
    <t>1.9.2.</t>
  </si>
  <si>
    <t>2.</t>
  </si>
  <si>
    <t>2.1.</t>
  </si>
  <si>
    <t>2.1.1.</t>
  </si>
  <si>
    <t>2.1.2.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</si>
  <si>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</si>
  <si>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</si>
  <si>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</si>
  <si>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</si>
  <si>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</si>
  <si>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</si>
  <si>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</si>
  <si>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</si>
  <si>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</si>
  <si>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</si>
  <si>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</si>
  <si>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2.4.4.</t>
  </si>
  <si>
    <t>2.5.</t>
  </si>
  <si>
    <t>2.5.1.</t>
  </si>
  <si>
    <t>2.5.2.</t>
  </si>
  <si>
    <t>2.7.</t>
  </si>
  <si>
    <t>2.7.1.</t>
  </si>
  <si>
    <t>2.7.2.</t>
  </si>
  <si>
    <t>2.7.3.</t>
  </si>
  <si>
    <t>2.7.4.</t>
  </si>
  <si>
    <t>2.8.</t>
  </si>
  <si>
    <t>2.8.1.</t>
  </si>
  <si>
    <t>2.9.</t>
  </si>
  <si>
    <t>2.9.1.</t>
  </si>
  <si>
    <t>2.9.2.</t>
  </si>
  <si>
    <t>2.10.</t>
  </si>
  <si>
    <t>2.10.1.</t>
  </si>
  <si>
    <t>2.10.2.</t>
  </si>
  <si>
    <t>2.10.3.</t>
  </si>
  <si>
    <t>2.10.4.</t>
  </si>
  <si>
    <t>2.10.5.</t>
  </si>
  <si>
    <t>2.10.6.</t>
  </si>
  <si>
    <t>2.10.7.</t>
  </si>
  <si>
    <t>Сведения о развитии дошкольного образования</t>
  </si>
  <si>
    <t>Уровень доступности дошкольного образования и численность населения, получающего дошкольное образование</t>
  </si>
  <si>
    <t>Доступность дошкольного образования (отношение численности детей в возрасте от 3 до 7 лет, получивших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образования)</t>
  </si>
  <si>
    <t>численность воспитанников в возрасте 3 - 6 лет (число полных лет) дошкольных образовательных организаций</t>
  </si>
  <si>
    <t>численность детей в возрасте 3 - 6 лет (число полных лет), стоящих на учете для определения в дошкольные образовательные организации</t>
  </si>
  <si>
    <t>Охват детей дошкольными образовательными организациями (отношение численности детей, посещающих дошкольные образовательные организации, к численности детей в возрасте от 2 месяцев до 7 лет включительно, скорректированной на численность детей соответствующих возрастов, обучающихся в общеобразовательных организациях)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</si>
  <si>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</t>
  </si>
  <si>
    <t>численность детей в возрасте 5 - 7 лет, обучающихся в образовательных организациях, реализующих образовательные программы начального общего образования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</t>
  </si>
  <si>
    <t>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</t>
  </si>
  <si>
    <t>численность воспитанников частных образовательных организаций (включая филиалы), реализующих образовательные программы дошкольного образования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</si>
  <si>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образования, - всего</t>
  </si>
  <si>
    <t>Кадровое обеспечение дошкольных образовательных организаций и оценка уровня заработной платы педагогических работников</t>
  </si>
  <si>
    <t>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(по государственным и муниципальным образовательным организациям)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</si>
  <si>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</si>
  <si>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Материально-техническое и информационное обеспечение дошкольных образовательных организаций</t>
  </si>
  <si>
    <t>водоснабжение</t>
  </si>
  <si>
    <t>центральное отопление</t>
  </si>
  <si>
    <t>канализацию</t>
  </si>
  <si>
    <t>число дошкольных образовательных организаций с учетом находящихся на капитальном ремонте (включая филиалы), имеющих водоснабжение</t>
  </si>
  <si>
    <t>число дошкольных образовательных организаций с учетом находящихся на капитальном ремонте (включая филиалы), имеющих центральное отопление</t>
  </si>
  <si>
    <t>число дошкольных образовательных организаций с учетом находящихся на капитальном ремонте (включая филиалы), имеющих канализацию</t>
  </si>
  <si>
    <t>число дошкольных образовательных организаций с учетом находящихся на капитальном ремонте (включая филиалы)</t>
  </si>
  <si>
    <t>число дошкольных образовательных организаций (включая филиалы)</t>
  </si>
  <si>
    <t>Условия получения дошкольного образования лицами с ограниченными возможностями здоровья и инвалидами</t>
  </si>
  <si>
    <t>Удельный вес численности детей-инвалидов в общей численности воспитанников дошкольных образовательных организаций</t>
  </si>
  <si>
    <t>численность детей-инвалидов, обучающихся в образовательных организациях (включая филиалы), реализующих образовательные программы дошкольного образования</t>
  </si>
  <si>
    <t>Изменение сети дошкольных образовательных организаций (в том числе ликвидация и реорганизация организаций, осуществляющих образовательную деятельность)</t>
  </si>
  <si>
    <t>Темп роста числа дошкольных образовательных организаций</t>
  </si>
  <si>
    <t>Создание безопасных условий при организации образовательного процесса в дошкольных образовательных организациях</t>
  </si>
  <si>
    <t>Удельный вес числа организаций, здания которых находятся в аварийном состоянии,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</si>
  <si>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(включая филиалы), здания которых находятся в аварийном состоянии</t>
  </si>
  <si>
    <t>Удельный вес числа организаций, здания которых требуют капитального ремонта, в общем числе дошкольных образовательных организаций</t>
  </si>
  <si>
    <t>число дошкольных образовательных организаций (включая филиалы), здания которых требуют капитального ремонта</t>
  </si>
  <si>
    <t>Сведения о развитии начального общего образования, основного общего образования и среднего общего образования</t>
  </si>
  <si>
    <t>Уровень доступности начального общего образования, основного общего образования и среднего общего образования и численность населения, получающего начальное общее образование, основное общее образование и среднее общее образование</t>
  </si>
  <si>
    <t>Охват детей начальным общим, основным общим и средним общим образованием (отношение численности учащихся, осваивающих образовательные программы начального общего, основного общего или среднего общего образования, к численности детей в возрасте 7 - 17 лет)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</si>
  <si>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</si>
  <si>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обучающихся вечерних (сменных) общеобразовательных организаций (включая филиалы)</t>
  </si>
  <si>
    <t>численность обучающихся в отделениях на базе основного общего образования образовательных организаций, реализующих образовательные программы среднего профессионального образования</t>
  </si>
  <si>
    <t>численность обучающихся, осваивающих образовательные программы на базе основного общего образования в образовательных организациях, реализующих образовательные программы среднего профессионального образования</t>
  </si>
  <si>
    <t>численность постоянного населения в возрасте 7 - 17 лет (на 1 января следующего за отчетным года)</t>
  </si>
  <si>
    <t>Удельный вес численности учащихся общеобразовательных организаций, обучающихся в соответствии с федеральным государственным образовательным стандартом, в общей численности учащихся общеобразовательных организаций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</si>
  <si>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осваивающих образовательные программы, соответствующие требованиям федеральных государственных образовательных стандартов начального общего, основного общего и среднего общего образования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</si>
  <si>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</si>
  <si>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Содержание образовательной деятельности и организация образовательного процесса по образовательным программам начального общего образования, основного общего образования и среднего общего образования</t>
  </si>
  <si>
    <t>Удельный вес численности лиц, занимающихся во вторую и третью смены,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</si>
  <si>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</si>
  <si>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 третью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</si>
  <si>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</si>
  <si>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Удельный вес численности лиц, углубленно изучающих отдельные предметы,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</si>
  <si>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 с углубленным изучением отдельных предметов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</si>
  <si>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</t>
  </si>
  <si>
    <t>Кадровое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программ, а также оценка уровня заработной платы педагогических работников</t>
  </si>
  <si>
    <t>Численность учащихся в общеобразовательных организациях в расчете на 1 педагогического работника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</si>
  <si>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</si>
  <si>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педагогических работников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</si>
  <si>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Удельный вес численности учителей в возрасте до 35 лет в общей численности учителей общеобразовательных организаций</t>
  </si>
  <si>
    <t>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 в возрасте до 35 лет</t>
  </si>
  <si>
    <t>общая 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</si>
  <si>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</si>
  <si>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фонд начисленной заработной платы учителей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</si>
  <si>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средняя численность учителей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</si>
  <si>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среднемесячная номинальная начисленная заработная плата в субъекте Российской Федерации</t>
  </si>
  <si>
    <t>Материально-техническое и информационное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</si>
  <si>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Общая площадь всех помещений общеобразовательных организаций в расчете на одного учащегося</t>
  </si>
  <si>
    <t>общая площадь помещений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</si>
  <si>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общая площадь помещений вечерних (сменных) общеобразовательных организаций (включая филиалы)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</si>
  <si>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</si>
  <si>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 третью смену</t>
  </si>
  <si>
    <t>численность учащихся вечерних (сменных) общеобразовательных организаций (включая филиалы), обучающихся по очной форме обучения</t>
  </si>
  <si>
    <t>численность учащихся вечерних (сменных) общеобразовательных организаций (включая филиалы), обучающихся по заочной форме обучения</t>
  </si>
  <si>
    <t>Удельный вес числа организаций, имеющих водопровод, центральное отопление, канализацию, в общем числе общеобразовательных организаций: водопровод; центральное отопление; канализацию</t>
  </si>
  <si>
    <t>водопровод</t>
  </si>
  <si>
    <t>Имеют: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</si>
  <si>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имеющих:</t>
  </si>
  <si>
    <t>число вечерних (сменных) общеобразовательных организаций (включая филиалы), имеющих: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</si>
  <si>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</si>
  <si>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число вечерних (сменных образовательных организаций (включая филиалы)</t>
  </si>
  <si>
    <t>число компьютеров, используемых в учебных целях,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</si>
  <si>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имеющих доступ к Интернету,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</si>
  <si>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в вечерних (сменных) общеобразовательных организациях (включая филиалы)</t>
  </si>
  <si>
    <t>число компьютеров, используемых в учебных целях, имеющих доступ к Интернету, в вечерних (сменных) общеобразовательных организациях (включая филиалы)</t>
  </si>
  <si>
    <t>численность учащихся вечерних (сменных) общеобразовательных организаций (включая филиалы)</t>
  </si>
  <si>
    <t>Удельный вес числа общеобразовательных организаций, имеющих скорость подключения к сети Интернет от 1 Мбит/с и выше, в общем числе общеобразовательных организаций, подключенных к сети Интернет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</si>
  <si>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</si>
  <si>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</si>
  <si>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</t>
  </si>
  <si>
    <t>Условия получения начального общего, основного общего и среднего общего образования лицами с ограниченными возможностями здоровья и инвалидами</t>
  </si>
  <si>
    <t>Удельный вес численности детей с ограниченными возможностями здоровья, обучающихся в классах, не являющихся специальными (коррекционными), общеобразовательных организаций, в общей численности детей с ограниченными возможностями здоровья, обучающихся в общеобразовательных организациях</t>
  </si>
  <si>
    <t>численность обучающихся с ограниченными возможностями здоровья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</si>
  <si>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</si>
  <si>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 xml:space="preserve"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 </t>
  </si>
  <si>
    <t>численность детей-инвалидов, обучающихся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</si>
  <si>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</si>
  <si>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Состояние здоровья лиц, обучающихся по основным общеобразовательным программам, здоровьесберегающие условия, условия организации физкультурно-оздоровительной и спортивной работы в общеобразовательных организациях, а также в иных организациях, осуществляющих образовательную деятельность в части реализации основных общеобразовательных программ</t>
  </si>
  <si>
    <t xml:space="preserve">Удельный вес лиц, обеспеченных горячим питанием, в общей численности обучающихся общеобразовательных организаций 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</si>
  <si>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организаций), пользующихся горячим питанием</t>
  </si>
  <si>
    <t>численность обучающихся вечерних (сменных) общеобразовательных организаций (включая филиалы), пользующихся горячим питанием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</si>
  <si>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</t>
  </si>
  <si>
    <t xml:space="preserve">Удельный вес числа организаций, имеющих логопедический пункт или логопедический кабинет, в общем числе общеобразовательных организаций </t>
  </si>
  <si>
    <t>число общеобразовательных организаций (включая филиалы), имеющих логопедический пункт или логопедический кабинет (без вечерних (сменных) общеобразовательных организаций)</t>
  </si>
  <si>
    <t>Удельный вес числа организаций, имеющих физкультурные залы,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</si>
  <si>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физкультурные залы</t>
  </si>
  <si>
    <t>число вечерних (сменных) общеобразовательных организаций (включая филиалы), имеющих физкультурные залы</t>
  </si>
  <si>
    <t xml:space="preserve">Удельный вес числа организаций, имеющих плавательные бассейны,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</si>
  <si>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плавательные бассейны</t>
  </si>
  <si>
    <t>число вечерних (сменных) общеобразовательных организаций (включая филиалы), имеющих плавательные бассейны</t>
  </si>
  <si>
    <t>Изменение сети организаций, осуществляющих образовательную деятельность по основным общеобразовательным программам (в том числе ликвидация и реорганизация организаций, осуществляющих образовательную деятельность)</t>
  </si>
  <si>
    <t>Темп роста числа общеобразовательных организаций</t>
  </si>
  <si>
    <t>Финансово-экономическая деятельность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</si>
  <si>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Создание безопасных условий при организации образовательного процесса в общеобразовательных организациях</t>
  </si>
  <si>
    <t>Общий объем финансовых средств, поступивших в общеобразовательные организации, в расчете на одного учащегося</t>
  </si>
  <si>
    <t>объем финансирования государственных и муниципальных общеобразовательных организаций (включая филиалы)</t>
  </si>
  <si>
    <t>объем финансирования частных общеобразовательных организаций (включая филиалы)</t>
  </si>
  <si>
    <t>среднегодовая численность учащихся государственных и муниципальных общеобразовательных организаций (включая филиалы)</t>
  </si>
  <si>
    <t>среднегодовая численность учащихся частных общеобразовательных организаций (включая филиалы)</t>
  </si>
  <si>
    <t>Удельный вес финансовых средств от приносящей доход деятельности в общем объеме финансовых средств общеобразовательных организаций</t>
  </si>
  <si>
    <t>объем средств от приносящей доход деятельности (внебюджетных средств), поступивших в государственные и муниципальные общеобразовательные организации (включая филиалы)</t>
  </si>
  <si>
    <t>объем средств от приносящей доход деятельности (внебюджетных средств), поступивших в частные общеобразовательные организации (включая филиалы)</t>
  </si>
  <si>
    <t>общий объем финансирования государственных и муниципальных общеобразовательных организаций (включая филиалы)</t>
  </si>
  <si>
    <t>общий объем финансирования частных общеобразовательных организаций (включая филиалы)</t>
  </si>
  <si>
    <t xml:space="preserve">Удельный вес числа организаций, имеющих пожарные краны и рукава,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</si>
  <si>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пожарные краны и рукава</t>
  </si>
  <si>
    <t>число вечерних (сменных) общеобразовательных организаций (включая филиалы), имеющих пожарные краны и рукава</t>
  </si>
  <si>
    <t xml:space="preserve">Удельный вес числа организаций, имеющих дымовые извещатели,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</si>
  <si>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дымовые извещатели</t>
  </si>
  <si>
    <t>число вечерних (сменных) общеобразовательных организаций (включая филиалы), имеющих дымовые извещатели</t>
  </si>
  <si>
    <t>Удельный вес числа организаций, имеющих "тревожную кнопку",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</si>
  <si>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"тревожную кнопку"</t>
  </si>
  <si>
    <t>число вечерних (сменных) общеобразовательных организаций (включая филиалы), имеющих "тревожную кнопку"</t>
  </si>
  <si>
    <t>Удельный вес числа организаций, имеющих охрану,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</si>
  <si>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охрану</t>
  </si>
  <si>
    <t>число вечерних (сменных) общеобразовательных организаций (включая филиалы), имеющих охрану</t>
  </si>
  <si>
    <t>Удельный вес числа организаций, имеющих систему видеонаблюдения,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</si>
  <si>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систему видеонаблюдения</t>
  </si>
  <si>
    <t>число вечерних (сменных) общеобразовательных организаций (включая филиалы), имеющих систему видеонаблюдения</t>
  </si>
  <si>
    <t>Удельный вес числа организаций, здания которых находятся в аварийном состоянии,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</si>
  <si>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находятся в аварийном состоянии</t>
  </si>
  <si>
    <t>число вечерних (сменных) общеобразовательных организаций, здания которых находятся в аварийном состоянии (включая филиалы)</t>
  </si>
  <si>
    <t>Удельный вес числа организаций, здания которых требуют капитального ремонта,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</si>
  <si>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требуют капитального ремонта</t>
  </si>
  <si>
    <t>число вечерних (сменных) общеобразовательных организаций (включая филиалы), здания которых требуют капитального ремонта</t>
  </si>
  <si>
    <t>5.1</t>
  </si>
  <si>
    <t>Численность населения, обучающегося по дополнительным общеобразовательным программам</t>
  </si>
  <si>
    <t>5.1.1</t>
  </si>
  <si>
    <t xml:space="preserve">Охват детей в возрасте 5 - 18 лет дополнительными общеобразовательными программами (удельный вес численности детей, получающих услуги дополнительного образования, в общей численности детей в возрасте 5 - 18 лет) </t>
  </si>
  <si>
    <t>численность детей, обучающихся в образовательных организациях дополнительного образования (включая филиалы)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</si>
  <si>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</si>
  <si>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детских, юношеских спортивных школах</t>
  </si>
  <si>
    <t>численность населения в возрасте 5 - 18 лет на 1 января следующего за отчетным года</t>
  </si>
  <si>
    <t>5.2</t>
  </si>
  <si>
    <t>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</t>
  </si>
  <si>
    <t>5.2.1</t>
  </si>
  <si>
    <t xml:space="preserve"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 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</si>
  <si>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по видам образовательной деятельности</t>
  </si>
  <si>
    <t>работающие по всем видам образовательной деятельности</t>
  </si>
  <si>
    <t>художественная</t>
  </si>
  <si>
    <t>эколого-биологическая</t>
  </si>
  <si>
    <t>туристско-краеведческая</t>
  </si>
  <si>
    <t>техническая</t>
  </si>
  <si>
    <t>спортивная</t>
  </si>
  <si>
    <t>военно-патриотическая и спортивно-техническая</t>
  </si>
  <si>
    <t>другие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</si>
  <si>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</si>
  <si>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детских, юношеских спортивных школах</t>
  </si>
  <si>
    <t>5.3</t>
  </si>
  <si>
    <t>Кадровое обеспечение организаций, осуществляющих образовательную деятельность в части реализации дополнительных общеобразовательных программ</t>
  </si>
  <si>
    <t>5.3.1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</si>
  <si>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</si>
  <si>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детей, - всего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</si>
  <si>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</si>
  <si>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</t>
  </si>
  <si>
    <t>Материально-техническое и информационное обеспечение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</si>
  <si>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5.4.1</t>
  </si>
  <si>
    <t>Общая площадь всех помещений организаций дополнительного образования в расчете на одного обучающегося</t>
  </si>
  <si>
    <t>общая площадь всех помещений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</si>
  <si>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численность детей, обучающихся в образовательных организациях дополнительного образования (включая филиалы)</t>
  </si>
  <si>
    <t>5.4.2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</si>
  <si>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имеющих: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</si>
  <si>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</si>
  <si>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5.4.3</t>
  </si>
  <si>
    <t>число персональных компьютеров, используемых в учебных целях,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</si>
  <si>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число персональных компьютеров, используемых в учебных целях, имеющих доступ к Интернету,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</si>
  <si>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5.5</t>
  </si>
  <si>
    <t>Изменение сети организаций, осуществляющих образовательную деятельность по дополнительным общеобразовательным программам (в том числе ликвидация и реорганизация организаций, осуществляющих образовательную деятельность)</t>
  </si>
  <si>
    <t>5.5.1</t>
  </si>
  <si>
    <t>Темп роста числа образовательных организаций дополнительного образования</t>
  </si>
  <si>
    <t>5.6</t>
  </si>
  <si>
    <t>Финансово-экономическая деятельность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</si>
  <si>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5.6.1</t>
  </si>
  <si>
    <t>Общий объем финансовых средств, поступивших в образовательные организации дополнительного образования, в расчете на одного обучающегося</t>
  </si>
  <si>
    <t>общий объем финансирования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</si>
  <si>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5.6.2</t>
  </si>
  <si>
    <t>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</t>
  </si>
  <si>
    <t>объем средств от приносящей доход деятельности (внебюджетных средств), поступивших в образовательные организации дополнительного образования (включая филиалы), реализующие дополнительные общеобразовательные программы для детей</t>
  </si>
  <si>
    <t>5.7</t>
  </si>
  <si>
    <t>Структура организаций, осуществляющих образовательную деятельность, реализующих дополнительные общеобразовательные программы (в том числе характеристика их филиалов)</t>
  </si>
  <si>
    <t>5.7.1</t>
  </si>
  <si>
    <t>Удельный вес числа организаций, имеющих филиалы, в общем числе образовательных организаций дополнительного образования</t>
  </si>
  <si>
    <t>число организаций дополнительного образования (включая филиалы), реализующих дополнительные общеобразовательные программы для детей, имеющих филиалы</t>
  </si>
  <si>
    <t>число организаций дополнительного образования (включая филиалы), реализующих дополнительные общеобразовательные программы для детей</t>
  </si>
  <si>
    <t>5.8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</si>
  <si>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дополнительных общеобразовательных программ</t>
  </si>
  <si>
    <t>5.8.1</t>
  </si>
  <si>
    <t xml:space="preserve">Удельный вес числа организаций, имеющих пожарные краны и рукава, в общем числе образовательных организаций дополнительного образования 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</si>
  <si>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пожарные краны и рукава</t>
  </si>
  <si>
    <t>5.8.2</t>
  </si>
  <si>
    <t>Удельный вес числа организаций, имеющих дымовые извещатели,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</si>
  <si>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дымовые извещатели</t>
  </si>
  <si>
    <t>5.8.3</t>
  </si>
  <si>
    <t>Удельный вес числа организаций, здания которых находятся в аварийном состоянии,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</si>
  <si>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находятся в аварийном состоянии</t>
  </si>
  <si>
    <t>5.8.4</t>
  </si>
  <si>
    <t>Удельный вес числа организаций, здания которых требуют капитального ремонта,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</si>
  <si>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требуют капитального ремонта</t>
  </si>
  <si>
    <t>6.1</t>
  </si>
  <si>
    <t>Численность населения, обучающегося по дополнительным профессиональным программам</t>
  </si>
  <si>
    <t>6.1.3</t>
  </si>
  <si>
    <t>Удельный вес численности работников организаций, получивших дополнительное профессиональное образование, в общей численности штатных работников организаций</t>
  </si>
  <si>
    <t>численность работников списочного состава организаций</t>
  </si>
  <si>
    <t>6.2</t>
  </si>
  <si>
    <t>Содержание образовательной деятельности и организация образовательного процесса по дополнительным профессиональным программам</t>
  </si>
  <si>
    <t>6.2.1</t>
  </si>
  <si>
    <t>Удельный вес численности лиц, получивших дополнительное профессиональное образование с использованием дистанционных образовательных технологий, в общей численности работников организаций, получивших дополнительное профессиональное образование</t>
  </si>
  <si>
    <t>численность работников списочного состава организаций, получивших дополнительное профессиональное образование с использованием дистанционных образовательных технологий в отчетном году</t>
  </si>
  <si>
    <t>численность работников списочного состава организаций, получивших дополнительное профессиональное образование в отчетном году</t>
  </si>
  <si>
    <t>7.1</t>
  </si>
  <si>
    <t>Численность населения, обучающегося по программам профессионального обучения</t>
  </si>
  <si>
    <t>7.1.2</t>
  </si>
  <si>
    <t>Численность работников организаций, прошедших профессиональное обучение: всего; профессиональная подготовка по профессиям рабочих, должностям служащих; переподготовка рабочих, служащих; повышение квалификации рабочих, служащих</t>
  </si>
  <si>
    <t>общая численность работников списочного состав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</si>
  <si>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организаций, прошедших профессиональную подготовку по профессиям рабочих, должностям служащих без учета лиц, обученных за счет собственных средств</t>
  </si>
  <si>
    <t>общая численность работников списочного состава организаций, прошедших переподготовку рабочих, служащих без учета лиц, обученных за счет собственных средств</t>
  </si>
  <si>
    <t>общая численность работников списочного состава организаций, прошедших повышение квалификации рабочих, служащих без учета лиц, обученных за счет собственных средств</t>
  </si>
  <si>
    <t>7.1.3</t>
  </si>
  <si>
    <t xml:space="preserve">Удельный вес численности работников организаций, прошедших профессиональное обучение, в общей численности штатных работников организаций </t>
  </si>
  <si>
    <t>общая численность работников списочного состава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</si>
  <si>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</t>
  </si>
  <si>
    <t>7.2</t>
  </si>
  <si>
    <t>Содержание образовательной деятельности и организация образовательного процесса по основным программам профессионального обучения</t>
  </si>
  <si>
    <t>7.2.1</t>
  </si>
  <si>
    <t>Удельный вес численности лиц, прошедших обучение по образовательным программам профессионального обучения по месту своей работы, в общей численности работников организаций, прошедших обучение по образовательным программам профессионального обучения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</si>
  <si>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без отрыва от работы, без учета лиц, обученных за счет собственных средств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</si>
  <si>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обучение, без учета лиц, обученных за счет собственных средств</t>
  </si>
  <si>
    <t>7.5</t>
  </si>
  <si>
    <t>Условия профессионального обучения лиц с ограниченными возможностями здоровья и инвалидов</t>
  </si>
  <si>
    <t>7.5.1</t>
  </si>
  <si>
    <t xml:space="preserve">Удельный вес численности лиц с ограниченными возможностями здоровья и инвалидов в общей численности работников организаций, обученных по дополнительным профессиональным программам и программам профессионального обучения </t>
  </si>
  <si>
    <t>численность лиц с ограниченными возможностями здоровья, получивших дополнительное профессиональное образование, прошедших профессиональное обучение в отчетном году</t>
  </si>
  <si>
    <t>численность инвалидов, получивших дополнительное профессиональное образование, прошедших профессиональное обучение в отчетном году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</si>
  <si>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в отчетном году</t>
  </si>
  <si>
    <t>всего</t>
  </si>
  <si>
    <t>11.1</t>
  </si>
  <si>
    <t>Социально-демографические характеристики и социальная интеграция</t>
  </si>
  <si>
    <t>11.1.1</t>
  </si>
  <si>
    <t xml:space="preserve">Удельный вес населения в возрасте 5 - 18 лет, охваченного образованием, в общей численности населения в возрасте 5 - 18 лет </t>
  </si>
  <si>
    <t>численность лиц в возрасте 5 - 18 лет, обучающихся по образовательным программам:</t>
  </si>
  <si>
    <t>дошкольного образования</t>
  </si>
  <si>
    <t>начального общего, основного общего и среднего общего образования</t>
  </si>
  <si>
    <t>среднего профессионального образования - программам подготовки квалифицированных рабочих, служащих. Не учитывается численность краткосрочно обученных по договорам в отчетном году</t>
  </si>
  <si>
    <t>среднего профессионального образования - программам подготовки специалистов среднего звена</t>
  </si>
  <si>
    <t>высшего образования - программам бакалавриата, специалитета, магистратуры</t>
  </si>
  <si>
    <t>численность постоянного населения в возрасте 5 - 18 лет (на 1 января следующего за отчетным года)</t>
  </si>
  <si>
    <t>Х</t>
  </si>
  <si>
    <t>форма ФСН 85-К</t>
  </si>
  <si>
    <t>форма ФСН 78-РИК</t>
  </si>
  <si>
    <t>численность детей в возрасте от 2 месяцев (численность детей в возрасте от 2 месяцев до 1 года принимается как 10/12 численности детей в возрасте до 1 года) до 7 лет включительно (на 1 января следующего за отчетным года)</t>
  </si>
  <si>
    <t>показатели по демографии</t>
  </si>
  <si>
    <t>формы ФСН 76-РИК, Д-9</t>
  </si>
  <si>
    <t>форма ФСН ЗП-образование</t>
  </si>
  <si>
    <t>Удельный вес числа организаций, имеющих водоснабжение, центральное отопление, канализацию,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</si>
  <si>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(без учета филиалов) в 2013 году</t>
  </si>
  <si>
    <t>форма ФСН 76-РИК</t>
  </si>
  <si>
    <t>форма ФСН СВ-1</t>
  </si>
  <si>
    <t>форма ФСН 1-профтех</t>
  </si>
  <si>
    <t>форма ФСН СПО-1</t>
  </si>
  <si>
    <t>педагогических работников - всего</t>
  </si>
  <si>
    <t>из них учителей</t>
  </si>
  <si>
    <t>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</t>
  </si>
  <si>
    <t>формы ФСН П-4, 1-Т, ПМ, МП (микро), МП (микро)-СХ</t>
  </si>
  <si>
    <t>форма ФСН Д-4</t>
  </si>
  <si>
    <t xml:space="preserve"> имеющих доступ к Интернету</t>
  </si>
  <si>
    <t>Число персональных компьютеров, используемых в учебных целях, в расчете на 100 учащихся общеобразовательных организаций:</t>
  </si>
  <si>
    <t>число вечерних (сменных) общеобразовательных организаций (включая филиалы) в 2013 году</t>
  </si>
  <si>
    <t>5.</t>
  </si>
  <si>
    <t>Сведения о развития дополнительного образования детей и взрослых</t>
  </si>
  <si>
    <t>форма ФСН 1-ДО (сводная)</t>
  </si>
  <si>
    <t>форма ФСН 1-ДМШ</t>
  </si>
  <si>
    <t>форма ФСН 5-ФК</t>
  </si>
  <si>
    <t>Удельный вес числа организаций, имеющих водопровод, центральное отопление, канализацию, в общем числе образовательных организаций дополнительного образования</t>
  </si>
  <si>
    <t>Имеющих</t>
  </si>
  <si>
    <t>имеющих доступ к Интернету</t>
  </si>
  <si>
    <t>6.</t>
  </si>
  <si>
    <t>Сведения о развития дополнительного профессионального образования</t>
  </si>
  <si>
    <t>численность работников списочного состава организаций, получивших дополнительное профессиональное образование в отчетном году (без учета лиц, обученных за счет собственных средств)</t>
  </si>
  <si>
    <t>форма ФСН 1-кадры</t>
  </si>
  <si>
    <t>7.</t>
  </si>
  <si>
    <t>Сведения о развитии профессионального обучения</t>
  </si>
  <si>
    <t>11.</t>
  </si>
  <si>
    <t>Сведения о создании условий социализации и самореализации молодежи (в том числе лиц, обучающихся по уровням и видам образования)</t>
  </si>
  <si>
    <t>формы ФСН 76-РИК, СВ-1</t>
  </si>
  <si>
    <t>форма ФСН ВПО-1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</si>
  <si>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образования, - всего;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</si>
  <si>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</si>
  <si>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образования, - всего</t>
  </si>
  <si>
    <t>форма ФСН ОШ-2 (сводная)</t>
  </si>
  <si>
    <t>число дошкольных образовательных организаций с учетом находящихся на капитальном ремонте (без учета филиалов) в 2014 году</t>
  </si>
  <si>
    <t xml:space="preserve"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2014 году </t>
  </si>
  <si>
    <t>число вечерних (сменных) общеобразовательных организаций (включая филиалы) в 2014 году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</si>
  <si>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2013 году</t>
  </si>
  <si>
    <t>1.2.</t>
  </si>
  <si>
    <t>Содержание образовательной деятельности и организация образовательного процесса по образовательным программам дошкольного образования</t>
  </si>
  <si>
    <t>1.2.1.</t>
  </si>
  <si>
    <t xml:space="preserve">Удельный вес численности детей, обучающихся в группах кратковременного пребывания, в общей численности воспитанников дошкольных образовательных организаций 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</si>
  <si>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образования, обучающихся в группах кратковременного пребывания</t>
  </si>
  <si>
    <t>1.3.1.</t>
  </si>
  <si>
    <t>Численность воспитанников организаций дошкольного образования в расчете на 1 педагогического работника</t>
  </si>
  <si>
    <t>численность педагогических работников (без внешних совместителей) образовательных организаций (включая филиалы), реализующих образовательные программы дошкольного образования</t>
  </si>
  <si>
    <t>1.4.1.</t>
  </si>
  <si>
    <t xml:space="preserve">Площадь помещений, используемых непосредственно для нужд дошкольных образовательных организаций, в расчете на одного воспитанника </t>
  </si>
  <si>
    <t>общая площадь помещений, реально используемых непосредственно для нужд дошкольных образовательных организаций (включая филиалы; без учета организаций, деятельность которых приостановлена; без учета площади помещений, сданных в аренду (субаренду))</t>
  </si>
  <si>
    <t>численность воспитанников дошкольных образовательных организаций (включая филиалы)</t>
  </si>
  <si>
    <t xml:space="preserve">Удельный вес числа организаций, имеющих физкультурные залы, в общем числе дошкольных образовательных организаций </t>
  </si>
  <si>
    <t>1.4.3.</t>
  </si>
  <si>
    <t>число дошкольных образовательных организаций с учетом находящихся на капитальном ремонте (включая филиалы), имеющих физкультурные залы</t>
  </si>
  <si>
    <t>число дошкольных образовательных организаций с учетом находящихся на капитальном ремонте (включая филиалы);</t>
  </si>
  <si>
    <t xml:space="preserve">Удельный вес числа организаций, имеющих закрытые плавательные бассейны, в общем числе дошкольных образовательных организаций </t>
  </si>
  <si>
    <t>1.4.4.</t>
  </si>
  <si>
    <t>число дошкольных образовательных организаций (включая филиалы), имеющих закрытые плавательные бассейны</t>
  </si>
  <si>
    <t>1.4.5.</t>
  </si>
  <si>
    <t xml:space="preserve">Число персональных компьютеров, доступных для использования детьми, в расчете на 100 воспитанников дошкольных образовательных организаций </t>
  </si>
  <si>
    <t>число персональных компьютеров в дошкольных образовательных организациях, с учетом находящихся на капитальном ремонте, доступных для использования детьми (включая филиалы)</t>
  </si>
  <si>
    <t>численность воспитанников дошкольных образовательных организаций (включая филиалы) в возрасте 3 года и старше.</t>
  </si>
  <si>
    <t>1.5.1.</t>
  </si>
  <si>
    <t>Удельный вес численности детей с ограниченными возможностями здоровья в общей численности воспитанников дошкольных образовательных организаций</t>
  </si>
  <si>
    <t>численность детей с ограниченными возможностями здоровья, обучающихся в образовательных организациях (включая филиалы), реализующих образовательные программы дошкольного образования</t>
  </si>
  <si>
    <t>1.6.</t>
  </si>
  <si>
    <t xml:space="preserve">Пропущено дней по болезни одним ребенком в дошкольной образовательной организации в год </t>
  </si>
  <si>
    <t>число дней, пропущенных воспитанниками образовательных организаций (включая филиалы), реализующих образовательные программы дошкольного образования, по болезни</t>
  </si>
  <si>
    <t>среднегодовая численность воспитанников образовательных организаций (включая филиалы), реализующих образовательные программы дошкольного образования</t>
  </si>
  <si>
    <t>1.6.1.</t>
  </si>
  <si>
    <t>Финансово-экономическая деятельность дошкольных образовательных организаций</t>
  </si>
  <si>
    <t>1.8.</t>
  </si>
  <si>
    <t xml:space="preserve">Общий объем финансовых средств, поступивших в дошкольные образовательные организации, в расчете на одного воспитанника </t>
  </si>
  <si>
    <t>1.8.1.</t>
  </si>
  <si>
    <t>общий объем финансирования дошкольных образовательных организаций (включая филиалы)</t>
  </si>
  <si>
    <t>среднегодовая численность воспитанников дошкольных образовательных организаций (включая филиалы)</t>
  </si>
  <si>
    <t xml:space="preserve">Удельный вес финансовых средств от приносящей доход деятельности в общем объеме финансовых средств дошкольных образовательных организаций </t>
  </si>
  <si>
    <t>1.8.2.</t>
  </si>
  <si>
    <t>объем финансовых средств от приносящей доход деятельности (внебюджетных средств), поступивших в дошкольные образовательные организации (включая филиалы)</t>
  </si>
  <si>
    <t>общий объем финансирования дошкольных образовательных организаций (включая филиалы).</t>
  </si>
  <si>
    <t>Состояние здоровья лиц, обучающихся по программам дошкольного
 образования</t>
  </si>
  <si>
    <t>число музыкальных, художественных, хореографических школ и школ искусств в 2014 году</t>
  </si>
  <si>
    <t xml:space="preserve">Число персональных компьютеров, используемых в учебных целях, в расчете на 100 обучающихся организаций дополнительного образования: </t>
  </si>
  <si>
    <t>Показатели по демографии</t>
  </si>
  <si>
    <t>6.1.1.</t>
  </si>
  <si>
    <t>Охват населения программами дополнительного профессионального образования (удельный веси численности занятого населения в возрасте 25-64 лет, прошедшего повышение квалификации и (или) переподготовку, в общей численности занятого в экономике населения данной возрастной группы)</t>
  </si>
  <si>
    <t>численность занятых в возрасте 25-64 лет.</t>
  </si>
  <si>
    <t>6.3</t>
  </si>
  <si>
    <t>Кадровое обеспечение организаций, осуществляющих образовательную деятельность в части реализации дополнительных образовательных программ</t>
  </si>
  <si>
    <t>6.3.1.</t>
  </si>
  <si>
    <t>Удельный вес численность лиц, имеющих ученую степень, в общей численности профессорско-преподавательского состава (без внешних совместителей и работающих по договорам гражданско-правового характера) организаций, осуществляющих образовательную деятельность по реализации дополнительных профессиональных программ:</t>
  </si>
  <si>
    <t>доктора наук</t>
  </si>
  <si>
    <t>кандидата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</si>
  <si>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программ, имеющих ученую степень доктора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</si>
  <si>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программ, имеющих ученую степень кандидата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</si>
  <si>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</t>
  </si>
  <si>
    <t>6.4.</t>
  </si>
  <si>
    <t>Материально-техническое и информационное обеспечение профессиональных организаций, осуществляющих образовательную деятельность в части реализации дополнительных профессиональных программ</t>
  </si>
  <si>
    <t>6.4.1.</t>
  </si>
  <si>
    <t>Удельный вес стоимости дорогостоящих машин и оборудования (стоимостью свыше 1 млн. рублей за ед.) в общей стоимости машин и оборудования образовательных организаций дополнительного профессионального образования</t>
  </si>
  <si>
    <t>стоимость дорогостоящих машин и оборудования (стоимостью свыше 1 млн. рублей за ед.)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</si>
  <si>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стоимость машин и оборудования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</si>
  <si>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6.4.2.</t>
  </si>
  <si>
    <t>Число персональных компьютеров, используемых в учебных целях, в расчете на 100 слушателей организаций дополнительного профессионального образования</t>
  </si>
  <si>
    <t>число персональных компьютеров, используемых в учебных целях,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</si>
  <si>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число персональных компьютеров, используемых в учебных целях, подключенных к Интернету,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</si>
  <si>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численность слушателей организаций дополнительного профессионального образования (включая филиалы, реализующие дополнительные профессиональные программы)</t>
  </si>
  <si>
    <t>6.5.</t>
  </si>
  <si>
    <t>Изменение сети организаций, осуществляющих образовательную деятельность по дополнительным профессиональным программам (в том числе ликвидация и реорганизация организаций, осуществляющих образовательную деятельность)</t>
  </si>
  <si>
    <t>6.5.1.</t>
  </si>
  <si>
    <t>Темп роста числа организаций, осуществляющих образовательную деятельность по реализации дополнительных профессиональных программ</t>
  </si>
  <si>
    <t>организации дополнительного профессионального образования</t>
  </si>
  <si>
    <t>профессиональные образовательные организации</t>
  </si>
  <si>
    <t>организации высшего образования</t>
  </si>
  <si>
    <t>6.6.</t>
  </si>
  <si>
    <t>6.6.1.</t>
  </si>
  <si>
    <t>Условия освоения дополнительных профессиональных программ лицами с ограниченными возможностями здоровья и инвалидами</t>
  </si>
  <si>
    <t>Удельный вес численности лиц с ограниченными возможностями здоровья и инвалидов в общей численности работников организаций, прошедших обучение по дополнительным профессиональным программам</t>
  </si>
  <si>
    <t>численность лиц с ограниченными возможностями здоровья и инвалидов, обученных по дополнительным профессиональным программам</t>
  </si>
  <si>
    <t>численность обученных по дополнительным профессиональным программам</t>
  </si>
  <si>
    <t>6.7.</t>
  </si>
  <si>
    <t>6.7.1.</t>
  </si>
  <si>
    <t>Научная деятельность организаций, осуществляющих образовательную деятельность, связанная с реализацией дополнительных образовательных программ</t>
  </si>
  <si>
    <t>Удельный вес финансовых средств, полученных от научной деятельности, в общем объеме финансовых средств организаций дополнительного профессионального образования</t>
  </si>
  <si>
    <t>объем средств, полученных от научных исследований и разработок, организаций дополнительного профессионального образования (включая филиалы, реализующие дополнительные профессиональные программы)</t>
  </si>
  <si>
    <t>объем средств организаций дополнительного профессионального образования (включая филиалы, реализующие дополнительные профессиональные программы)</t>
  </si>
  <si>
    <t>6.8</t>
  </si>
  <si>
    <t>6.8.1.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</si>
  <si>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дополнительных образовательных программ</t>
  </si>
  <si>
    <t>Удельный вес площади зданий, требующей капитального ремонта, в общей площади зданий организаций дополнительного профессионального образования:</t>
  </si>
  <si>
    <t>учебно-лабораторные здания</t>
  </si>
  <si>
    <t>общежития</t>
  </si>
  <si>
    <t>площадь учебно-лабораторных зданий организаций дополнительного профессионального образования (включая филиалы, реализующие дополнительные профессиональные программы), требующая капитального ремонта</t>
  </si>
  <si>
    <t>площадь общежитий организаций дополнительного профессионального образования (включая филиалы, реализующие дополнительные профессиональные программы), требующая капитального ремонта</t>
  </si>
  <si>
    <t>площадь учебно-лабораторных зданий организаций дополнительного профессионального образования (включая филиалы, реализующие дополнительные профессиональные программы)</t>
  </si>
  <si>
    <t>площадь общежитий организаций дополнительного профессионального образования (включая филиалы, реализующие дополнительные профессиональные программы)</t>
  </si>
  <si>
    <t>7.1.1.</t>
  </si>
  <si>
    <t>Численность лиц, прошедших обучение по образовательным программам профессионального обучения (в профессиональных образовательных организациях, реализующих образовательные программы среднего профессионального образования - программы подготовки квалифицированных рабочих, служащих)</t>
  </si>
  <si>
    <t>численность краткосрочно обученных по договорам (численность лиц, прошедших подготовку рабочих (служащих); прошедших профессиональную переподготовку; прошедших повышение квалификации)</t>
  </si>
  <si>
    <t>1-профтех</t>
  </si>
  <si>
    <t>7.3.</t>
  </si>
  <si>
    <t>Кадровое обеспечение организаций, осуществляющих образовательную деятельность в части реализации основных программ дополнительного обучения</t>
  </si>
  <si>
    <t>7.3.1.</t>
  </si>
  <si>
    <t>Удельный вес численности лиц, имеющих высшее образование, в общей численности преподавателей (без внешних совместителей и работающих по договорам гражданско-правового характера) организаций, осуществляющих образовательную деятельность по реализации образовательных программ профессионального обучения</t>
  </si>
  <si>
    <t>численность преподавателей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образовательных программ профессионального обучения, имеющих высшее образование</t>
  </si>
  <si>
    <t>численность преподавателей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образовательных программ профессионального обучения</t>
  </si>
  <si>
    <t>7.4.</t>
  </si>
  <si>
    <t>7.4.1.</t>
  </si>
  <si>
    <t>Материально-техническое и информационное обеспечение организаций, осуществляющих образовательную деятельность в части реализации основных программ профессионального обучения</t>
  </si>
  <si>
    <t>Удельный вес стоимости дорогостоящих машин и оборудования (стоимостью свыше 1 млн. рублей за ед.) в общей стоимости машин и оборудования организаций, осуществляющих образовательную деятельность по реализации образовательных программ профессионального обучения</t>
  </si>
  <si>
    <t>стоимость дорогостоящих машин и оборудования (стоимостью свыше 1 млн. рублей за ед.) в организациях (включая филиалы), осуществляющих образовательную деятельность по реализации образовательных программ профессионального обучения</t>
  </si>
  <si>
    <t>стоимость машин и оборудования в организациях (включая филиалы), осуществляющих образовательную деятельность по реализации образовательных программ профессионального обучения</t>
  </si>
  <si>
    <t>7.6.</t>
  </si>
  <si>
    <t>Трудоустройство (изменение условий профессиональной деятельности) выпускников организаций, осуществляющих образовательную деятельность</t>
  </si>
  <si>
    <t>7.6.1.</t>
  </si>
  <si>
    <t>Удельный вес лиц, трудоустроившихся в течение 1 года после окончания обучения по полученной профессии на рабочие места, требующие высокого уровня квалификации, в общей численности лиц, обученных по образовательным программам профессионального обучения</t>
  </si>
  <si>
    <t>численность лиц, трудоустроившихся в течение 1 года после окончания обучения по полученной профессии на рабочие места, требующие высокого уровня квалификации</t>
  </si>
  <si>
    <t>численность лиц, обученных по образовательным программам профессионального обучения</t>
  </si>
  <si>
    <t>7.7.</t>
  </si>
  <si>
    <t>Изменение сети организаций, осуществляющих образовательную деятельность по основным программам профессионального обучения (в том числе ликвидация и реорганизация организаций, осуществляющих образовательную деятельность)</t>
  </si>
  <si>
    <t>Число организаций, осуществляющих образовательную деятельность по образовательным программам профессионального обучения, в том числе</t>
  </si>
  <si>
    <t>7.7.1.</t>
  </si>
  <si>
    <t>число общеобразовательных организаций (включая их филиалы), реализующих образовательные программы профессионального обучения</t>
  </si>
  <si>
    <t>число профессиональных образовательных организаций (включая их филиалы), реализующих образовательные программы профессионального обучения</t>
  </si>
  <si>
    <t>число образовательных организаций высшего образования (включая их филиалы), реализующих образовательные программы профессионального обучения</t>
  </si>
  <si>
    <t>число организаций дополнительного образования (включая их филиалы), реализующих образовательные программы профессионального обучения</t>
  </si>
  <si>
    <t>число организаций дополнительного профессионального образования (включая их филиалы), реализующих образовательные программы профессионального обучения</t>
  </si>
  <si>
    <t>число учебных центров профессиональной квалификации</t>
  </si>
  <si>
    <t>Сведения об интеграции российского образования с мировым образовательным пространством</t>
  </si>
  <si>
    <t>9.1.</t>
  </si>
  <si>
    <t>9.</t>
  </si>
  <si>
    <t>Удельный вес численности иностранных студентов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</si>
  <si>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граждан СНГ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</si>
  <si>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</si>
  <si>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форма СПО-1</t>
  </si>
  <si>
    <t>Развитие системы оценки качества образования и информационной прозрачности системы образования</t>
  </si>
  <si>
    <t>Развитие механизмов государственно-частного управления в системе образования</t>
  </si>
  <si>
    <t>10.</t>
  </si>
  <si>
    <t>10.3.</t>
  </si>
  <si>
    <t>10.3.2.</t>
  </si>
  <si>
    <t>Удельный вес числа общеобразовательных организаций, в которых созданы коллегиальные органы управления,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</si>
  <si>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в которых созданы коллегиальные органы управления с участием общественности</t>
  </si>
  <si>
    <t>11.1.2.</t>
  </si>
  <si>
    <t>Структура подготовки кадров по профессиональным образовательным программам (удельный вес численности выпускников, освоивших профессиональные образовательные программы соответствующего уровня, в общей численности выпускников)</t>
  </si>
  <si>
    <t>образовательные программы среднего профессионального образования - программы подготовки квалифицированных рабочих, служащих</t>
  </si>
  <si>
    <t>образовательные программы среднего профессионального образования - программы подготовки специалистов среднего звена</t>
  </si>
  <si>
    <t>численность выпускников, освоивших программы среднего профессионального образования - программы подготовки квалифицированных рабочих, служащих. Не учитывается численность выпускников, краткосрочно обученных по договорам в отчетном году</t>
  </si>
  <si>
    <t>численность выпускников, освоивших программы среднего профессионального образования - программы подготовки специалистов среднего звена</t>
  </si>
  <si>
    <t>Значение</t>
  </si>
  <si>
    <t>3.</t>
  </si>
  <si>
    <t>Сведения о развитии среднего профессоинального образования</t>
  </si>
  <si>
    <t>3.1.</t>
  </si>
  <si>
    <t>Уровень доступности среднего профессионального образования и численность населения, получающего среднее профессиональное образовани</t>
  </si>
  <si>
    <t>3.1.1.</t>
  </si>
  <si>
    <t>Охват молодежи образовательными программами среднего профессионального образования - программами подготовки квалифицированных рабочих, служащих (отношение численности обучающихся по программам подготовки квалифицированных рабочих, служащих к численности населения в возрасте 15 - 17 лет)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</si>
  <si>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</si>
  <si>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численность населения в возрасте 15 - 17 лет (на 1 января следующего за отчетным года)</t>
  </si>
  <si>
    <t>3.1.2.</t>
  </si>
  <si>
    <t xml:space="preserve">Охват молодежи образовательными программами среднего профессионального образования - программами подготовки специалистов среднего звена (отношение численности обучающихся по программам подготовки специалистов среднего звена к численности населения в возрасте 15 - 19 лет) </t>
  </si>
  <si>
    <t>численность населения в возрасте 15 - 19 лет (на 1 января следующего за отчетным года)</t>
  </si>
  <si>
    <t>3.2.</t>
  </si>
  <si>
    <t>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</t>
  </si>
  <si>
    <t>3.2.1.</t>
  </si>
  <si>
    <t>Удельный вес численности лиц, освоивших образовательные программы среднего профессионального образования - программы подготовки специалистов среднего звена с использованием дистанционных образовательных технологий, электронного обучения, в общей численности выпускников, получивших среднее профессиональное образование по программам подготовки специалистов среднего звена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</si>
  <si>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 с использованием дистанционных образовательных технологий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</si>
  <si>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 с использованием электронного обучения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</si>
  <si>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</t>
  </si>
  <si>
    <t>3.2.2.</t>
  </si>
  <si>
    <t>Удельный вес численности лиц, обучающихся по образовательным программам среднего профессионального образования - программам подготовки квалифицированных рабочих, служащих на базе основного общего образования или среднего общего образования, в общей численности студентов, обучающихся по образовательным программам среднего профессионального образования - программам подготовки квалифицированных рабочих, служащих:</t>
  </si>
  <si>
    <t>1- на базе основного общего образования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</si>
  <si>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в отделениях на базе основного общего образования (за счет средств учредителя и по договорам, но без учета краткосрочно обученных)</t>
  </si>
  <si>
    <t>2 - на базе среднего общего образования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</si>
  <si>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в отделениях на базе среднего общего образования (за счет средств учредителя и по договорам, но без учета краткосрочно обученных)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</si>
  <si>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 (за исключением численности обучающихся в профессиональных училищах уголовно-исполнительной системы и специальных профессиональных училищах)</t>
  </si>
  <si>
    <t>3.2.3.</t>
  </si>
  <si>
    <t>Удельный вес численности лиц, обучающихся по образовательным программам среднего профессионального образования - программам подготовки специалистов среднего звена на базе основного общего образования или среднего общего образования,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звена:</t>
  </si>
  <si>
    <t>1 - на базе основного общего образования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</si>
  <si>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на базе основного общего образования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</si>
  <si>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на базе среднего общего образования</t>
  </si>
  <si>
    <t>3.2.4.</t>
  </si>
  <si>
    <t>Удельный вес численности студентов очной формы обучения в общей их численности студентов, обучающихся по образовательным программам среднего профессионального образования - программам подготовки квалифицированных рабочих, служащих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</si>
  <si>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по очной форме обучения (за счет средств учредителя и по договорам, но без учета краткосрочно обученных)</t>
  </si>
  <si>
    <t>3.2.5.</t>
  </si>
  <si>
    <t xml:space="preserve">Структура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 по формам обучения (удельный вес численности студентов соответствующей формы обучения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звена):  </t>
  </si>
  <si>
    <t>1 - 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</si>
  <si>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очной форме обучения</t>
  </si>
  <si>
    <t>2 - очно-заочная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</si>
  <si>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очно-заочной форме обучения</t>
  </si>
  <si>
    <t>3 - заочная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</si>
  <si>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заочной форме обучения (включая экстернат)</t>
  </si>
  <si>
    <t>3.2.6.</t>
  </si>
  <si>
    <t>Удельный вес численности лиц, обучающихся на платной основе,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</si>
  <si>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с полным возмещением стоимости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</si>
  <si>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</t>
  </si>
  <si>
    <t>3.3.</t>
  </si>
  <si>
    <t>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образования, а также оценка уровня заработной платы педагогических работников</t>
  </si>
  <si>
    <t>3.3.2.</t>
  </si>
  <si>
    <t xml:space="preserve">Удельный вес численности лиц, имеющих высшее образование, в общей численности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</t>
  </si>
  <si>
    <t>1 - всего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</si>
  <si>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высшее образование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</si>
  <si>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</t>
  </si>
  <si>
    <t>2 - преподаватели</t>
  </si>
  <si>
    <t>численность преподавателей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высшее образование</t>
  </si>
  <si>
    <t>численность преподавателей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</t>
  </si>
  <si>
    <t>3.3.4.</t>
  </si>
  <si>
    <t>Удельный вес численности лиц, имеющих квалификационную категорию, в общей численности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высшую квалификационную категорию; первую квалификационную категорию</t>
  </si>
  <si>
    <t>1 -  высшую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</si>
  <si>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высшую квалификационную категорию</t>
  </si>
  <si>
    <t>2 - первую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</si>
  <si>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первую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</si>
  <si>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</si>
  <si>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3.3.5.</t>
  </si>
  <si>
    <t xml:space="preserve">Численность студентов, обучающихся по образовательным программам среднего профессионального образования, в расчете на 1 работника, замещающего должности преподавателей и (или) мастеров производственного обучения: программы подготовки специалистов среднего звена 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</si>
  <si>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заочной форме обучения и форме экстерната</t>
  </si>
  <si>
    <t>численность мастеров производственного обучения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подготовки специалистов среднего звена</t>
  </si>
  <si>
    <t>3.3.6.</t>
  </si>
  <si>
    <t>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организаций, реализующих образовательные программы среднего профессионального образования к среднемесячной заработной плате в субъекте Российской Федерации</t>
  </si>
  <si>
    <t>фонд начисленной заработной платы преподавателей и мастеров производственного обучения списочного состава (без фонда заработной платы внешних совместителей) государственных (муниципальных) образовательных организаций (включая филиалы), реализующих образовательные программы среднего профессионального образования - программы подготовки квалифицированных рабочих, служащих и программы подготовки специалистов среднего звена</t>
  </si>
  <si>
    <t>ЗП-образование</t>
  </si>
  <si>
    <t>средняя численность преподавателей и мастеров производственного обучения списочного состава (без внешних совместителей) государственных (муниципальных) образовательных организаций (включая филиалы), реализующих образовательные программы среднего профессионального образования - программы подготовки квалифицированных рабочих, служащих и программы подготовки специалистов среднего звена</t>
  </si>
  <si>
    <t>среднемесячная номинальная начисленная заработная плата в экономике субъекта Российской Федерации</t>
  </si>
  <si>
    <t>3.4.</t>
  </si>
  <si>
    <t>Материально-техническое и информационное обеспечение профессиональных образовательных организаций и образовательных организаций высшего образования, реализующих образовательные программы среднего профессионального образования</t>
  </si>
  <si>
    <t>3.4.1.</t>
  </si>
  <si>
    <t>Обеспеченность студентов профессиональных образовательных организаций, реализующих программы среднего профессионального образования - программы подготовки специалистов среднего звена общежитиями (удельный вес студентов, проживающих в общежитиях, в общей численности студентов, нуждающихся в общежитиях)</t>
  </si>
  <si>
    <t>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проживающих в общежитиях (включая проживающих в общежитиях сторонних организаций)</t>
  </si>
  <si>
    <t>форма ФСН СПО-2</t>
  </si>
  <si>
    <t>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нуждающихся в общежитиях</t>
  </si>
  <si>
    <t>3.4.2.</t>
  </si>
  <si>
    <t>Обеспеченность студентов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звена, сетью общественного питания</t>
  </si>
  <si>
    <t>число посадочных мест в собственных (без сданных в аренду и субаренду) и арендованных предприятиях (подразделениях) общественного питания, расположенных в учебно-лабораторных зданиях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</si>
  <si>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расчетная 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</si>
  <si>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численность студентов очной формы обучения</t>
  </si>
  <si>
    <t>10% студентов заочной формы обучения</t>
  </si>
  <si>
    <t>явочный коэффициент</t>
  </si>
  <si>
    <t>3.4.4.</t>
  </si>
  <si>
    <t>Число персональных компьютеров, используемых в учебных целях, в расчете на 100 студентов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</t>
  </si>
  <si>
    <t>число персональных компьютеров, используемых в учебных целях, в профессиональных образовательных организациях (включая филиалы) и филиалах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</si>
  <si>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2 - имеющих доступ к Интернету</t>
  </si>
  <si>
    <t>число персональных компьютеров, используемых в учебных целях, в профессиональных образовательных организациях (включая филиалы) и филиалах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имеющих доступ к Интернету</t>
  </si>
  <si>
    <t>численность студентов, приведенная к очной форме обучения профессиональных образовательных организаций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</si>
  <si>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3.4.5.</t>
  </si>
  <si>
    <t>Удельный вес числа организаций, подключенных к Интернету со скоростью передачи данных 2 Мбит/сек и выше,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</si>
  <si>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 со скоростью передачи данных 2 Мбит/сек и выше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</si>
  <si>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</t>
  </si>
  <si>
    <t>3.4.6.</t>
  </si>
  <si>
    <t>Площадь учебно-лабораторных зданий профессиональных образовательных организаций в расчете на одного студента: профессиональные образовательные организации, реализующие программы среднего профессионального образования - исключительно программы подготовки квалифицированных рабочих, служащих; профессиональные образовательные организации, реализующие программы среднего профессионального образования - программы подготовки специалистов среднего звена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</si>
  <si>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 (без учета площади: сданной в аренду или субаренду, находящейся на капитальном ремонте)</t>
  </si>
  <si>
    <t>численность студентов, приведенная к очной форме обучения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</si>
  <si>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3.5.</t>
  </si>
  <si>
    <t>Условия получения среднего профессионального образования лицами с ограниченными возможностями здоровья и инвалидами</t>
  </si>
  <si>
    <t>3.5.1.</t>
  </si>
  <si>
    <t xml:space="preserve">Удельный вес числа организаций, обеспечивающих доступность обучения и проживания лиц с ограниченными возможностями здоровья и инвалидов,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</si>
  <si>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обеспечивающих доступность обучения и проживания лиц с ограниченными возможностями здоровья и инвалидов (учебно-лабораторные здания и общежития, которых доступны для лиц с ограниченными возможностями здоровья, детей-инвалидов и инвалидов)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</si>
  <si>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</si>
  <si>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3.5.2.</t>
  </si>
  <si>
    <t xml:space="preserve">Удельный вес численности студентов с ограниченными возможностями здоровья в общей численности студентов, обучающихся по образовательным программам среднего профессионального образования: </t>
  </si>
  <si>
    <t>1- программы подготовки квалифицированных рабочих, служащих</t>
  </si>
  <si>
    <t>численность лиц с ограниченными возможностями здоровья,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</si>
  <si>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2 - программы подготовки специалистов среднего звена</t>
  </si>
  <si>
    <t>численность лиц с ограниченными возможностями здоровья,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</si>
  <si>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обучающихся по образовательным программам среднего профессионального образования - программам подготовки специалистов среднего звена</t>
  </si>
  <si>
    <t>3.5.3.</t>
  </si>
  <si>
    <t>Удельный вес численности студентов-инвалидов в общей численности студентов, обучающихся по образовательным программам среднего профессионального образования: программы подготовки квалифицированных рабочих, служащих; программы подготовки специалистов среднего звена</t>
  </si>
  <si>
    <t>1 - программы подготовки квалифицированных рабочих, служащих</t>
  </si>
  <si>
    <t>численность детей инвалидов и инвалидов,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</si>
  <si>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численность инвалидов,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</si>
  <si>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3.6.</t>
  </si>
  <si>
    <t>Учебные и внеучебные достижения обучающихся лиц и профессиональные достижения выпускников организаций, реализующих программы среднего профессионального образования</t>
  </si>
  <si>
    <t>3.6.1.</t>
  </si>
  <si>
    <t>Удельный вес численности студентов очной формы обучения, получающих стипендии, в общей численности студентов очной формы обучения,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</si>
  <si>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студентов очной формы обучения, обучающихся по образовательным программам среднего профессионального образования - программам подготовки специалистов среднего звена, получающих стипендии</t>
  </si>
  <si>
    <t>численность студентов очной формы обучения, обучающихся по образовательным среднего профессионального образования - программам подготовки специалистов среднего звена</t>
  </si>
  <si>
    <t>3.8.</t>
  </si>
  <si>
    <t>Финансово-экономическая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</t>
  </si>
  <si>
    <t>3.8.1.</t>
  </si>
  <si>
    <t xml:space="preserve">Удельный вес финансовых средств от приносящей доход деятельности в общем объеме финансовых средств, полученных образовательными организациями от реализации образовательных программ среднего профессионального образования - программ подготовки квалифицированных рабочих, служащих: профессиональные образовательные организации; организации высшего образования </t>
  </si>
  <si>
    <t>объем финансовых средств от приносящей доход деятельности (внебюджетных средств), поступивших в профессиональные образовательные организации (включая филиалы) и филиалы образовательных организаций высшего образования, реализующие образовательные программы среднего профессионального образования, от реализации образовательных программ среднего профессионального образования - программ подготовки квалифицированных рабочих, служащих</t>
  </si>
  <si>
    <t>объем финансовых средств, поступивших в профессиональные образовательные организации (включая филиалы) и филиалы образовательных организаций высшего образования, реализующие образовательные программы среднего профессионального образования, от реализации образовательных программ среднего профессионального образования - программ подготовки квалифицированных рабочих, служащих</t>
  </si>
  <si>
    <t>3.8.2.</t>
  </si>
  <si>
    <t>Удельный вес финансовых средств от приносящей доход деятельности в общем объеме финансовых средств, полученных образовательными организациями от реализации образовательных программ среднего профессионального образования - программ подготовки специалистов среднего звена: профессиональные образовательные организации; организации высшего образования</t>
  </si>
  <si>
    <t>объем финансовых средств от приносящей доход деятельности (внебюджетных средств), поступивших в профессиональные образовательные организации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образования, на реализацию образовательных программ среднего профессионального образования - программ подготовки специалистов среднего звена</t>
  </si>
  <si>
    <t>объем финансовых средств, поступивших в профессиональные образовательные организации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образования, на реализацию образовательных программ среднего профессионального образования - программ подготовки специалистов среднего звена</t>
  </si>
  <si>
    <t>3.8.3.</t>
  </si>
  <si>
    <t xml:space="preserve">Объем финансовых средств, поступивших в профессиональные образовательные организации, в расчете на 1 студента профессиональной образовательной организации, реализующей образовательные программы среднего профессионального образования - программы подготовки специалистов среднего звена 
</t>
  </si>
  <si>
    <t>объем финансовых средств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</si>
  <si>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численность студентов, приведенная к очной форме обучения,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</si>
  <si>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3.9.</t>
  </si>
  <si>
    <t>Структура профессиональных образовательных организаций и образовательных организаций высшего образования, реализующих образовательные программы среднего профессионального образования (в том числе характеристика филиалов)</t>
  </si>
  <si>
    <t>3.9.1.</t>
  </si>
  <si>
    <t>Удельный вес числа организаций, имеющих филиалы, реализующие образовательные программы среднего профессионального образования - программы подготовки специалистов среднего звена,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</si>
  <si>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число профессиональных образовательных организаций (юридических лиц), реализующих образовательные программы среднего профессионального образования - программы подготовки специалистов среднего звена, имеющие филиалы, реализующие эти программы</t>
  </si>
  <si>
    <t>число профессиональных образовательных организаций (юридических лиц), реализующих образовательные программы среднего профессионального образования - программы подготовки специалистов среднего звена</t>
  </si>
  <si>
    <t>3.10.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</si>
  <si>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образовательных программ среднего профессионального образования</t>
  </si>
  <si>
    <t>3.10.1.</t>
  </si>
  <si>
    <t>Удельный вес площади зданий, оборудованной охранно-пожарной сигнализацией, в общей площади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учебно-лабораторные здания; общежития</t>
  </si>
  <si>
    <t>1 - учебно-лабораторные здания: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</si>
  <si>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оборудованная охранно-пожарной сигнализацией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</si>
  <si>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</si>
  <si>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2 - общежития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</si>
  <si>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оборудованная охранно-пожарной сигнализацией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</si>
  <si>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</si>
  <si>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3.10.4.</t>
  </si>
  <si>
    <t xml:space="preserve">Удельный вес площади учебно-лабораторных зданий, находящейся в аварийном состоянии, в общей площади учебно-лабораторных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</si>
  <si>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находящаяся в аварийном состоянии</t>
  </si>
  <si>
    <t>3.10.5.</t>
  </si>
  <si>
    <t xml:space="preserve">Удельный вес площади учебно-лабораторных зданий, требующей капитального ремонта, в общей площади учебно-лабораторных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</si>
  <si>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требующая капитального ремонта</t>
  </si>
  <si>
    <t>3.10.6.</t>
  </si>
  <si>
    <t>Удельный вес площади общежитий, находящейся в аварийном состоянии, в общей площади общежитий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</si>
  <si>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находящаяся в аварийном состоянии</t>
  </si>
  <si>
    <t>3.10.7.</t>
  </si>
  <si>
    <t>Удельный вес площади общежитий, требующей капитального ремонта, в общей площади общежитий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</si>
  <si>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требующая капитального ремонта</t>
  </si>
  <si>
    <t>число музыкальных, художественных, хореографических школ и школ искусств в 2015 году</t>
  </si>
  <si>
    <t>число детских, юношеских спортивных школ в 2015 году</t>
  </si>
  <si>
    <t>численность занятых в возрасте 25-64 лет, прошедших повышение квалификации и (или) переподготовку в 2015 году</t>
  </si>
  <si>
    <t>число организаций дополнительного профессионального образования (включая филиалы, реализующие дополнительные профессиональные программы) в 2015 году</t>
  </si>
  <si>
    <t>число профессиональных образовательных организаций, реализующих дополнительные профессиональные программы (включая филиалы, реализующие дополнительные профессиональные программы) в 2015 году</t>
  </si>
  <si>
    <t>число организаций высшего образования, реализующих дополнительные профессиональные программы (включая филиалы, реализующие дополнительные профессиональные программы) в 2015 году</t>
  </si>
  <si>
    <t>число организаций дополнительного профессионального образования (включая филиалы, реализующие дополнительные профессиональные программы) в 2013 году</t>
  </si>
  <si>
    <t>число профессиональных образовательных организаций, реализующих дополнительные профессиональные программы (включая филиалы, реализующие дополнительные профессиональные программы) в 2013 году</t>
  </si>
  <si>
    <t>число организаций высшего образования, реализующих дополнительные профессиональные программы (включая филиалы, реализующие дополнительные профессиональные программы) в 2013 году</t>
  </si>
  <si>
    <t>д</t>
  </si>
  <si>
    <t>пгт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</si>
  <si>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системы образования в 2016 году</t>
  </si>
  <si>
    <t>число детских, юношеских спортивных школ в 2016 году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</si>
  <si>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в 2015 году</t>
  </si>
  <si>
    <t>форма ФСН ОО1</t>
  </si>
  <si>
    <t>ОО1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</si>
</sst>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/>
    </xf>
    <xf numFmtId="16" fontId="1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/>
    <xf numFmtId="0" fontId="1" fillId="0" borderId="0" xfId="0" applyFont="1" applyFill="1"/>
    <xf numFmtId="0" fontId="1" fillId="7" borderId="0" xfId="0" applyFont="1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3295134</xdr:colOff>
      <xdr:row>32</xdr:row>
      <xdr:rowOff>51487</xdr:rowOff>
    </xdr:from>
    <xdr:to>
      <xdr:col>1</xdr:col>
      <xdr:colOff>4337735</xdr:colOff>
      <xdr:row>32</xdr:row>
      <xdr:rowOff>411893</xdr:rowOff>
    </xdr:to>
    <xdr:sp macro="" textlink="">
      <xdr:nvSpPr>
        <xdr:cNvPr id="2" name="TextBox 1"/>
        <xdr:cNvSpPr txBox="1"/>
      </xdr:nvSpPr>
      <xdr:spPr>
        <a:xfrm>
          <a:off x="4038084" y="88538737"/>
          <a:ext cx="1042601" cy="360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4711976</xdr:colOff>
      <xdr:row>383</xdr:row>
      <xdr:rowOff>48039</xdr:rowOff>
    </xdr:from>
    <xdr:to>
      <xdr:col>1</xdr:col>
      <xdr:colOff>5550176</xdr:colOff>
      <xdr:row>384</xdr:row>
      <xdr:rowOff>105189</xdr:rowOff>
    </xdr:to>
    <xdr:pic>
      <xdr:nvPicPr>
        <xdr:cNvPr id="137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451" y="130902489"/>
          <a:ext cx="838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2383564</xdr:colOff>
      <xdr:row>194</xdr:row>
      <xdr:rowOff>0</xdr:rowOff>
    </xdr:from>
    <xdr:to>
      <xdr:col>2</xdr:col>
      <xdr:colOff>3002947</xdr:colOff>
      <xdr:row>194</xdr:row>
      <xdr:rowOff>25742</xdr:rowOff>
    </xdr:to>
    <xdr:pic>
      <xdr:nvPicPr>
        <xdr:cNvPr id="163" name="Рисунок 1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14" y="94849950"/>
          <a:ext cx="258" cy="2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zoomScale="60" zoomScaleNormal="6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C28" sqref="C28"/>
    </sheetView>
  </sheetViews>
  <sheetFormatPr defaultColWidth="9.140625" defaultRowHeight="15.75"/>
  <cols>
    <col min="1" max="1" width="11.140625" style="5" customWidth="1"/>
    <col min="2" max="2" width="92" style="7" customWidth="1"/>
    <col min="3" max="3" width="20" style="9" customWidth="1"/>
    <col min="4" max="4" width="15.42578125" style="9" customWidth="1"/>
    <col min="5" max="5" width="14.28515625" style="9" customWidth="1"/>
    <col min="6" max="6" width="17.7109375" style="9" customWidth="1"/>
    <col min="7" max="7" width="28.85546875" style="9" customWidth="1"/>
    <col min="8" max="16384" width="9.140625" style="1"/>
  </cols>
  <sheetData>
    <row r="1" spans="1:8" ht="31.5">
      <c r="A1" s="6" t="s">
        <v>0</v>
      </c>
      <c r="B1" s="6" t="s">
        <v>1</v>
      </c>
      <c r="C1" s="8" t="s">
        <v>2</v>
      </c>
      <c r="D1" s="8" t="s">
        <v>698</v>
      </c>
      <c r="E1" s="8" t="s">
        <v>4</v>
      </c>
      <c r="F1" s="8" t="s">
        <v>6</v>
      </c>
      <c r="G1" s="8" t="s">
        <v>8</v>
      </c>
    </row>
    <row r="2" spans="1:8">
      <c r="A2" s="26" t="s">
        <v>9</v>
      </c>
      <c r="B2" s="39" t="s">
        <v>62</v>
      </c>
      <c r="C2" s="28"/>
      <c r="D2" s="28"/>
      <c r="E2" s="28"/>
      <c r="F2" s="28"/>
      <c r="G2" s="28"/>
    </row>
    <row r="3" spans="1:8" ht="31.5">
      <c r="A3" s="29" t="s">
        <v>10</v>
      </c>
      <c r="B3" s="40" t="s">
        <v>63</v>
      </c>
      <c r="C3" s="31"/>
      <c r="D3" s="31"/>
      <c r="E3" s="31"/>
      <c r="F3" s="31"/>
      <c r="G3" s="31"/>
    </row>
    <row r="4" spans="1:8" ht="78.75">
      <c r="A4" s="32" t="s">
        <v>11</v>
      </c>
      <c r="B4" s="33" t="s">
        <v>64</v>
      </c>
      <c r="C4" s="34">
        <f>(C5/(C5+C6))*100</f>
        <v>100</v>
      </c>
      <c r="D4" s="34">
        <f t="shared" ref="D4:F4" si="0">(D5/(D5+D6))*100</f>
        <v>100</v>
      </c>
      <c r="E4" s="34">
        <f t="shared" si="0"/>
        <v>100</v>
      </c>
      <c r="F4" s="34" t="e">
        <f t="shared" si="0"/>
        <v>#DIV/0!</v>
      </c>
      <c r="G4" s="25"/>
    </row>
    <row r="5" spans="1:8" ht="31.5">
      <c r="A5" s="32"/>
      <c r="B5" s="33" t="s">
        <v>65</v>
      </c>
      <c r="C5" s="34">
        <f>D5+E5</f>
        <v>175</v>
      </c>
      <c r="D5" s="35">
        <v>161</v>
      </c>
      <c r="E5" s="35">
        <v>14</v>
      </c>
      <c r="F5" s="35">
        <v>0</v>
      </c>
      <c r="G5" s="25" t="s">
        <v>326</v>
      </c>
    </row>
    <row r="6" spans="1:8" ht="31.5">
      <c r="A6" s="32"/>
      <c r="B6" s="33" t="s">
        <v>66</v>
      </c>
      <c r="C6" s="34">
        <f>D6+E6</f>
        <v>0</v>
      </c>
      <c r="D6" s="35">
        <v>0</v>
      </c>
      <c r="E6" s="35">
        <v>0</v>
      </c>
      <c r="F6" s="35">
        <v>0</v>
      </c>
      <c r="G6" s="25" t="s">
        <v>327</v>
      </c>
    </row>
    <row r="7" spans="1:8" ht="63">
      <c r="A7" s="32" t="s">
        <v>12</v>
      </c>
      <c r="B7" s="33" t="s">
        <v>67</v>
      </c>
      <c r="C7" s="34">
        <f>(C8/(C9-C10))*100</f>
        <v>643.90243902439033</v>
      </c>
      <c r="D7" s="34">
        <f t="shared" ref="D7:F7" si="1">(D8/(D9-D10))*100</f>
        <v>638.46153846153845</v>
      </c>
      <c r="E7" s="34">
        <f t="shared" si="1"/>
        <v>750</v>
      </c>
      <c r="F7" s="34" t="e">
        <f t="shared" si="1"/>
        <v>#DIV/0!</v>
      </c>
      <c r="G7" s="25"/>
    </row>
    <row r="8" spans="1:8" ht="31.5">
      <c r="A8" s="32"/>
      <c r="B8" s="33" t="s">
        <v>68</v>
      </c>
      <c r="C8" s="34">
        <f>D8+E8</f>
        <v>264</v>
      </c>
      <c r="D8" s="35">
        <v>249</v>
      </c>
      <c r="E8" s="35">
        <v>15</v>
      </c>
      <c r="F8" s="35">
        <v>0</v>
      </c>
      <c r="G8" s="25" t="s">
        <v>326</v>
      </c>
    </row>
    <row r="9" spans="1:8" ht="47.25">
      <c r="A9" s="32"/>
      <c r="B9" s="33" t="s">
        <v>328</v>
      </c>
      <c r="C9" s="34">
        <f>D9+E9</f>
        <v>41</v>
      </c>
      <c r="D9" s="35">
        <v>39</v>
      </c>
      <c r="E9" s="35">
        <v>2</v>
      </c>
      <c r="F9" s="35">
        <v>0</v>
      </c>
      <c r="G9" s="28" t="s">
        <v>329</v>
      </c>
    </row>
    <row r="10" spans="1:8" ht="63">
      <c r="A10" s="32"/>
      <c r="B10" s="33" t="s">
        <v>69</v>
      </c>
      <c r="C10" s="34">
        <f>D10+E10</f>
        <v>0</v>
      </c>
      <c r="D10" s="35">
        <v>0</v>
      </c>
      <c r="E10" s="35">
        <v>0</v>
      </c>
      <c r="F10" s="35">
        <v>0</v>
      </c>
      <c r="G10" s="25" t="s">
        <v>330</v>
      </c>
      <c r="H10" s="47"/>
    </row>
    <row r="11" spans="1:8" ht="47.25">
      <c r="A11" s="32" t="s">
        <v>13</v>
      </c>
      <c r="B11" s="33" t="s">
        <v>70</v>
      </c>
      <c r="C11" s="34">
        <f>(C12/C13)*100</f>
        <v>0</v>
      </c>
      <c r="D11" s="25" t="s">
        <v>325</v>
      </c>
      <c r="E11" s="25" t="s">
        <v>325</v>
      </c>
      <c r="F11" s="25" t="s">
        <v>325</v>
      </c>
      <c r="G11" s="25"/>
    </row>
    <row r="12" spans="1:8" ht="31.5">
      <c r="A12" s="32"/>
      <c r="B12" s="33" t="s">
        <v>71</v>
      </c>
      <c r="C12" s="35">
        <v>0</v>
      </c>
      <c r="D12" s="25" t="s">
        <v>325</v>
      </c>
      <c r="E12" s="25" t="s">
        <v>325</v>
      </c>
      <c r="F12" s="25" t="s">
        <v>325</v>
      </c>
      <c r="G12" s="25" t="s">
        <v>326</v>
      </c>
    </row>
    <row r="13" spans="1:8" ht="31.5">
      <c r="A13" s="32"/>
      <c r="B13" s="33" t="s">
        <v>72</v>
      </c>
      <c r="C13" s="35">
        <v>264</v>
      </c>
      <c r="D13" s="25" t="s">
        <v>325</v>
      </c>
      <c r="E13" s="25" t="s">
        <v>325</v>
      </c>
      <c r="F13" s="25" t="s">
        <v>325</v>
      </c>
      <c r="G13" s="25" t="s">
        <v>326</v>
      </c>
    </row>
    <row r="14" spans="1:8" s="17" customFormat="1" ht="31.5">
      <c r="A14" s="29" t="s">
        <v>372</v>
      </c>
      <c r="B14" s="40" t="s">
        <v>373</v>
      </c>
      <c r="C14" s="31"/>
      <c r="D14" s="31"/>
      <c r="E14" s="31"/>
      <c r="F14" s="31"/>
      <c r="G14" s="31"/>
    </row>
    <row r="15" spans="1:8" s="17" customFormat="1" ht="31.5">
      <c r="A15" s="41" t="s">
        <v>374</v>
      </c>
      <c r="B15" s="33" t="s">
        <v>375</v>
      </c>
      <c r="C15" s="34">
        <f>(C16/C17)*100</f>
        <v>0</v>
      </c>
      <c r="D15" s="34">
        <f t="shared" ref="D15:F15" si="2">(D16/D17)*100</f>
        <v>0</v>
      </c>
      <c r="E15" s="34">
        <f t="shared" si="2"/>
        <v>0</v>
      </c>
      <c r="F15" s="34" t="e">
        <f t="shared" si="2"/>
        <v>#DIV/0!</v>
      </c>
      <c r="G15" s="25"/>
    </row>
    <row r="16" spans="1:8" s="17" customFormat="1" ht="47.25">
      <c r="A16" s="32"/>
      <c r="B16" s="33" t="s">
        <v>376</v>
      </c>
      <c r="C16" s="34">
        <f>D16+E16</f>
        <v>0</v>
      </c>
      <c r="D16" s="35">
        <v>0</v>
      </c>
      <c r="E16" s="35">
        <v>0</v>
      </c>
      <c r="F16" s="35">
        <v>0</v>
      </c>
      <c r="G16" s="25" t="s">
        <v>326</v>
      </c>
    </row>
    <row r="17" spans="1:8" s="17" customFormat="1" ht="31.5">
      <c r="A17" s="32"/>
      <c r="B17" s="33" t="s">
        <v>68</v>
      </c>
      <c r="C17" s="34">
        <f>D17+E17</f>
        <v>264</v>
      </c>
      <c r="D17" s="35">
        <v>249</v>
      </c>
      <c r="E17" s="35">
        <v>15</v>
      </c>
      <c r="F17" s="35">
        <v>0</v>
      </c>
      <c r="G17" s="25" t="s">
        <v>326</v>
      </c>
    </row>
    <row r="18" spans="1:8" ht="31.5">
      <c r="A18" s="29" t="s">
        <v>14</v>
      </c>
      <c r="B18" s="40" t="s">
        <v>73</v>
      </c>
      <c r="C18" s="31"/>
      <c r="D18" s="31"/>
      <c r="E18" s="31"/>
      <c r="F18" s="31"/>
      <c r="G18" s="31"/>
    </row>
    <row r="19" spans="1:8" ht="31.5">
      <c r="A19" s="41" t="s">
        <v>377</v>
      </c>
      <c r="B19" s="33" t="s">
        <v>378</v>
      </c>
      <c r="C19" s="34">
        <f>C20/C21</f>
        <v>5.3877551020408161</v>
      </c>
      <c r="D19" s="34">
        <f t="shared" ref="D19:E19" si="3">D20/D21</f>
        <v>5.2978723404255321</v>
      </c>
      <c r="E19" s="34">
        <f t="shared" si="3"/>
        <v>7.5</v>
      </c>
      <c r="F19" s="34" t="e">
        <f>F20/F21</f>
        <v>#DIV/0!</v>
      </c>
      <c r="G19" s="25"/>
      <c r="H19" s="47"/>
    </row>
    <row r="20" spans="1:8" ht="31.5">
      <c r="A20" s="41"/>
      <c r="B20" s="33" t="s">
        <v>68</v>
      </c>
      <c r="C20" s="34">
        <f>D20+E20</f>
        <v>264</v>
      </c>
      <c r="D20" s="35">
        <v>249</v>
      </c>
      <c r="E20" s="35">
        <v>15</v>
      </c>
      <c r="F20" s="35">
        <v>0</v>
      </c>
      <c r="G20" s="25" t="s">
        <v>326</v>
      </c>
    </row>
    <row r="21" spans="1:8" ht="47.25">
      <c r="A21" s="41"/>
      <c r="B21" s="33" t="s">
        <v>379</v>
      </c>
      <c r="C21" s="34">
        <f>D21+E21</f>
        <v>49</v>
      </c>
      <c r="D21" s="35">
        <v>47</v>
      </c>
      <c r="E21" s="35">
        <v>2</v>
      </c>
      <c r="F21" s="35">
        <v>0</v>
      </c>
      <c r="G21" s="25" t="s">
        <v>326</v>
      </c>
      <c r="H21" s="47"/>
    </row>
    <row r="22" spans="1:8" ht="63">
      <c r="A22" s="32" t="s">
        <v>15</v>
      </c>
      <c r="B22" s="33" t="s">
        <v>74</v>
      </c>
      <c r="C22" s="34">
        <f>(C23/C26)*1000</f>
        <v>836.64293456581629</v>
      </c>
      <c r="D22" s="25" t="s">
        <v>325</v>
      </c>
      <c r="E22" s="25" t="s">
        <v>325</v>
      </c>
      <c r="F22" s="34" t="e">
        <f>(F23/F26)*1000</f>
        <v>#DIV/0!</v>
      </c>
      <c r="G22" s="25"/>
    </row>
    <row r="23" spans="1:8" hidden="1">
      <c r="A23" s="32"/>
      <c r="B23" s="33"/>
      <c r="C23" s="36">
        <f>((C24/C25)/12)*1000</f>
        <v>39806.619623655912</v>
      </c>
      <c r="D23" s="25" t="s">
        <v>325</v>
      </c>
      <c r="E23" s="25" t="s">
        <v>325</v>
      </c>
      <c r="F23" s="36" t="e">
        <f>((F24/F25)/12)*1000</f>
        <v>#DIV/0!</v>
      </c>
      <c r="G23" s="25"/>
    </row>
    <row r="24" spans="1:8" ht="72.75" customHeight="1">
      <c r="A24" s="32"/>
      <c r="B24" s="33" t="s">
        <v>364</v>
      </c>
      <c r="C24" s="35">
        <v>23692.9</v>
      </c>
      <c r="D24" s="25" t="s">
        <v>325</v>
      </c>
      <c r="E24" s="25" t="s">
        <v>325</v>
      </c>
      <c r="F24" s="35">
        <v>0</v>
      </c>
      <c r="G24" s="25" t="s">
        <v>331</v>
      </c>
      <c r="H24" s="47"/>
    </row>
    <row r="25" spans="1:8" ht="49.5" customHeight="1">
      <c r="A25" s="32"/>
      <c r="B25" s="33" t="s">
        <v>365</v>
      </c>
      <c r="C25" s="35">
        <v>49.6</v>
      </c>
      <c r="D25" s="25" t="s">
        <v>325</v>
      </c>
      <c r="E25" s="25" t="s">
        <v>325</v>
      </c>
      <c r="F25" s="35">
        <v>0</v>
      </c>
      <c r="G25" s="25" t="s">
        <v>331</v>
      </c>
      <c r="H25" s="47"/>
    </row>
    <row r="26" spans="1:8">
      <c r="A26" s="32"/>
      <c r="B26" s="33"/>
      <c r="C26" s="42">
        <f>((C27/C28)/12)*1000</f>
        <v>47578.982597054899</v>
      </c>
      <c r="D26" s="25" t="s">
        <v>325</v>
      </c>
      <c r="E26" s="25" t="s">
        <v>325</v>
      </c>
      <c r="F26" s="42" t="e">
        <f>((F27/F28)/12)*1000</f>
        <v>#DIV/0!</v>
      </c>
      <c r="G26" s="25"/>
      <c r="H26" s="47"/>
    </row>
    <row r="27" spans="1:8" ht="63">
      <c r="A27" s="32"/>
      <c r="B27" s="33" t="s">
        <v>366</v>
      </c>
      <c r="C27" s="35">
        <v>28433.200000000001</v>
      </c>
      <c r="D27" s="25" t="s">
        <v>325</v>
      </c>
      <c r="E27" s="25" t="s">
        <v>325</v>
      </c>
      <c r="F27" s="35">
        <v>0</v>
      </c>
      <c r="G27" s="25" t="s">
        <v>331</v>
      </c>
      <c r="H27" s="47"/>
    </row>
    <row r="28" spans="1:8" ht="63">
      <c r="A28" s="32"/>
      <c r="B28" s="33" t="s">
        <v>75</v>
      </c>
      <c r="C28" s="35">
        <v>49.8</v>
      </c>
      <c r="D28" s="25" t="s">
        <v>325</v>
      </c>
      <c r="E28" s="25" t="s">
        <v>325</v>
      </c>
      <c r="F28" s="35">
        <v>0</v>
      </c>
      <c r="G28" s="25" t="s">
        <v>331</v>
      </c>
      <c r="H28" s="47"/>
    </row>
    <row r="29" spans="1:8" ht="31.5">
      <c r="A29" s="29" t="s">
        <v>17</v>
      </c>
      <c r="B29" s="40" t="s">
        <v>76</v>
      </c>
      <c r="C29" s="31"/>
      <c r="D29" s="31"/>
      <c r="E29" s="31"/>
      <c r="F29" s="31"/>
      <c r="G29" s="31"/>
    </row>
    <row r="30" spans="1:8" ht="31.5">
      <c r="A30" s="32" t="s">
        <v>380</v>
      </c>
      <c r="B30" s="33" t="s">
        <v>381</v>
      </c>
      <c r="C30" s="34">
        <f>C31/C32</f>
        <v>19.53409090909091</v>
      </c>
      <c r="D30" s="34">
        <f t="shared" ref="D30:F30" si="4">D31/D32</f>
        <v>20.710843373493976</v>
      </c>
      <c r="E30" s="34">
        <f t="shared" si="4"/>
        <v>0</v>
      </c>
      <c r="F30" s="34" t="e">
        <f t="shared" si="4"/>
        <v>#DIV/0!</v>
      </c>
      <c r="G30" s="25"/>
    </row>
    <row r="31" spans="1:8" ht="63">
      <c r="A31" s="32"/>
      <c r="B31" s="33" t="s">
        <v>382</v>
      </c>
      <c r="C31" s="34">
        <f>D31+E31</f>
        <v>5157</v>
      </c>
      <c r="D31" s="35">
        <v>5157</v>
      </c>
      <c r="E31" s="35">
        <v>0</v>
      </c>
      <c r="F31" s="35">
        <v>0</v>
      </c>
      <c r="G31" s="25" t="s">
        <v>326</v>
      </c>
    </row>
    <row r="32" spans="1:8" ht="31.5">
      <c r="A32" s="32"/>
      <c r="B32" s="33" t="s">
        <v>383</v>
      </c>
      <c r="C32" s="34">
        <f>D32+E32</f>
        <v>264</v>
      </c>
      <c r="D32" s="35">
        <v>249</v>
      </c>
      <c r="E32" s="35">
        <v>15</v>
      </c>
      <c r="F32" s="35">
        <v>0</v>
      </c>
      <c r="G32" s="25" t="s">
        <v>326</v>
      </c>
    </row>
    <row r="33" spans="1:7" ht="31.5">
      <c r="A33" s="32" t="s">
        <v>16</v>
      </c>
      <c r="B33" s="33" t="s">
        <v>332</v>
      </c>
      <c r="C33" s="25" t="s">
        <v>325</v>
      </c>
      <c r="D33" s="25" t="s">
        <v>325</v>
      </c>
      <c r="E33" s="25" t="s">
        <v>325</v>
      </c>
      <c r="F33" s="25" t="s">
        <v>325</v>
      </c>
      <c r="G33" s="25"/>
    </row>
    <row r="34" spans="1:7">
      <c r="A34" s="32"/>
      <c r="B34" s="37" t="s">
        <v>77</v>
      </c>
      <c r="C34" s="34" t="e">
        <f>(C37/C40)*100</f>
        <v>#DIV/0!</v>
      </c>
      <c r="D34" s="34" t="e">
        <f t="shared" ref="D34:F34" si="5">(D37/D40)*100</f>
        <v>#DIV/0!</v>
      </c>
      <c r="E34" s="34" t="e">
        <f t="shared" si="5"/>
        <v>#DIV/0!</v>
      </c>
      <c r="F34" s="34" t="e">
        <f t="shared" si="5"/>
        <v>#DIV/0!</v>
      </c>
      <c r="G34" s="25"/>
    </row>
    <row r="35" spans="1:7">
      <c r="A35" s="32"/>
      <c r="B35" s="37" t="s">
        <v>78</v>
      </c>
      <c r="C35" s="34" t="e">
        <f>(C38/C40)*100</f>
        <v>#DIV/0!</v>
      </c>
      <c r="D35" s="34" t="e">
        <f t="shared" ref="D35:F35" si="6">(D38/D40)*100</f>
        <v>#DIV/0!</v>
      </c>
      <c r="E35" s="34" t="e">
        <f t="shared" si="6"/>
        <v>#DIV/0!</v>
      </c>
      <c r="F35" s="34" t="e">
        <f t="shared" si="6"/>
        <v>#DIV/0!</v>
      </c>
      <c r="G35" s="25"/>
    </row>
    <row r="36" spans="1:7">
      <c r="A36" s="32"/>
      <c r="B36" s="37" t="s">
        <v>79</v>
      </c>
      <c r="C36" s="34" t="e">
        <f>(C39/C40)*100</f>
        <v>#DIV/0!</v>
      </c>
      <c r="D36" s="34" t="e">
        <f t="shared" ref="D36:F36" si="7">(D39/D40)*100</f>
        <v>#DIV/0!</v>
      </c>
      <c r="E36" s="34" t="e">
        <f t="shared" si="7"/>
        <v>#DIV/0!</v>
      </c>
      <c r="F36" s="34" t="e">
        <f t="shared" si="7"/>
        <v>#DIV/0!</v>
      </c>
      <c r="G36" s="25"/>
    </row>
    <row r="37" spans="1:7" ht="31.5">
      <c r="A37" s="32"/>
      <c r="B37" s="33" t="s">
        <v>80</v>
      </c>
      <c r="C37" s="34">
        <f>D37+E37</f>
        <v>2</v>
      </c>
      <c r="D37" s="35">
        <v>2</v>
      </c>
      <c r="E37" s="35">
        <v>0</v>
      </c>
      <c r="F37" s="35">
        <v>0</v>
      </c>
      <c r="G37" s="25" t="s">
        <v>326</v>
      </c>
    </row>
    <row r="38" spans="1:7" ht="31.5">
      <c r="A38" s="32"/>
      <c r="B38" s="33" t="s">
        <v>81</v>
      </c>
      <c r="C38" s="34">
        <f t="shared" ref="C38:C40" si="8">D38+E38</f>
        <v>2</v>
      </c>
      <c r="D38" s="35">
        <v>2</v>
      </c>
      <c r="E38" s="35">
        <v>0</v>
      </c>
      <c r="F38" s="35">
        <v>0</v>
      </c>
      <c r="G38" s="25" t="s">
        <v>326</v>
      </c>
    </row>
    <row r="39" spans="1:7" ht="31.5">
      <c r="A39" s="32"/>
      <c r="B39" s="33" t="s">
        <v>82</v>
      </c>
      <c r="C39" s="34">
        <f t="shared" si="8"/>
        <v>2</v>
      </c>
      <c r="D39" s="35">
        <v>2</v>
      </c>
      <c r="E39" s="35">
        <v>0</v>
      </c>
      <c r="F39" s="35">
        <v>0</v>
      </c>
      <c r="G39" s="25" t="s">
        <v>326</v>
      </c>
    </row>
    <row r="40" spans="1:7" ht="31.5">
      <c r="A40" s="32"/>
      <c r="B40" s="33" t="s">
        <v>83</v>
      </c>
      <c r="C40" s="34">
        <f t="shared" si="8"/>
        <v>0</v>
      </c>
      <c r="D40" s="35">
        <v>0</v>
      </c>
      <c r="E40" s="35">
        <v>0</v>
      </c>
      <c r="F40" s="35">
        <v>0</v>
      </c>
      <c r="G40" s="25" t="s">
        <v>326</v>
      </c>
    </row>
    <row r="41" spans="1:7" ht="31.5">
      <c r="A41" s="32" t="s">
        <v>385</v>
      </c>
      <c r="B41" s="33" t="s">
        <v>384</v>
      </c>
      <c r="C41" s="34">
        <f>(C42/C43)*100</f>
        <v>0</v>
      </c>
      <c r="D41" s="34">
        <f t="shared" ref="D41:F41" si="9">(D42/D43)*100</f>
        <v>0</v>
      </c>
      <c r="E41" s="34" t="e">
        <f t="shared" si="9"/>
        <v>#DIV/0!</v>
      </c>
      <c r="F41" s="34" t="e">
        <f t="shared" si="9"/>
        <v>#DIV/0!</v>
      </c>
      <c r="G41" s="25"/>
    </row>
    <row r="42" spans="1:7" ht="31.5">
      <c r="A42" s="32"/>
      <c r="B42" s="33" t="s">
        <v>386</v>
      </c>
      <c r="C42" s="34">
        <f>D42+E42</f>
        <v>0</v>
      </c>
      <c r="D42" s="35">
        <v>0</v>
      </c>
      <c r="E42" s="35">
        <v>0</v>
      </c>
      <c r="F42" s="35">
        <v>0</v>
      </c>
      <c r="G42" s="25" t="s">
        <v>326</v>
      </c>
    </row>
    <row r="43" spans="1:7" ht="31.5">
      <c r="A43" s="32"/>
      <c r="B43" s="33" t="s">
        <v>387</v>
      </c>
      <c r="C43" s="34">
        <f t="shared" ref="C43" si="10">D43+E43</f>
        <v>2</v>
      </c>
      <c r="D43" s="35">
        <v>2</v>
      </c>
      <c r="E43" s="35">
        <v>0</v>
      </c>
      <c r="F43" s="35">
        <v>0</v>
      </c>
      <c r="G43" s="25" t="s">
        <v>326</v>
      </c>
    </row>
    <row r="44" spans="1:7" ht="31.5">
      <c r="A44" s="32" t="s">
        <v>389</v>
      </c>
      <c r="B44" s="33" t="s">
        <v>388</v>
      </c>
      <c r="C44" s="34">
        <f>(C45/C46)*100</f>
        <v>50</v>
      </c>
      <c r="D44" s="34">
        <f t="shared" ref="D44:F44" si="11">(D45/D46)*100</f>
        <v>50</v>
      </c>
      <c r="E44" s="34" t="e">
        <f t="shared" si="11"/>
        <v>#DIV/0!</v>
      </c>
      <c r="F44" s="34" t="e">
        <f t="shared" si="11"/>
        <v>#DIV/0!</v>
      </c>
      <c r="G44" s="25"/>
    </row>
    <row r="45" spans="1:7" ht="31.5">
      <c r="A45" s="32"/>
      <c r="B45" s="33" t="s">
        <v>390</v>
      </c>
      <c r="C45" s="34">
        <f>D45+E45</f>
        <v>1</v>
      </c>
      <c r="D45" s="35">
        <v>1</v>
      </c>
      <c r="E45" s="35">
        <v>0</v>
      </c>
      <c r="F45" s="35">
        <v>0</v>
      </c>
      <c r="G45" s="25" t="s">
        <v>326</v>
      </c>
    </row>
    <row r="46" spans="1:7">
      <c r="A46" s="32"/>
      <c r="B46" s="33" t="s">
        <v>84</v>
      </c>
      <c r="C46" s="34">
        <f t="shared" ref="C46" si="12">D46+E46</f>
        <v>2</v>
      </c>
      <c r="D46" s="35">
        <v>2</v>
      </c>
      <c r="E46" s="35">
        <v>0</v>
      </c>
      <c r="F46" s="35">
        <v>0</v>
      </c>
      <c r="G46" s="25" t="s">
        <v>326</v>
      </c>
    </row>
    <row r="47" spans="1:7" ht="31.5">
      <c r="A47" s="32" t="s">
        <v>391</v>
      </c>
      <c r="B47" s="33" t="s">
        <v>392</v>
      </c>
      <c r="C47" s="34">
        <f>(C48/C49)*100</f>
        <v>0</v>
      </c>
      <c r="D47" s="34">
        <f t="shared" ref="D47:F47" si="13">(D48/D49)*100</f>
        <v>0</v>
      </c>
      <c r="E47" s="34">
        <f t="shared" si="13"/>
        <v>0</v>
      </c>
      <c r="F47" s="34" t="e">
        <f t="shared" si="13"/>
        <v>#DIV/0!</v>
      </c>
      <c r="G47" s="25"/>
    </row>
    <row r="48" spans="1:7" ht="47.25">
      <c r="A48" s="32"/>
      <c r="B48" s="33" t="s">
        <v>393</v>
      </c>
      <c r="C48" s="34">
        <f>D48+E48</f>
        <v>0</v>
      </c>
      <c r="D48" s="35">
        <v>0</v>
      </c>
      <c r="E48" s="35">
        <v>0</v>
      </c>
      <c r="F48" s="35">
        <v>0</v>
      </c>
      <c r="G48" s="25" t="s">
        <v>326</v>
      </c>
    </row>
    <row r="49" spans="1:8" ht="31.5">
      <c r="A49" s="32"/>
      <c r="B49" s="33" t="s">
        <v>394</v>
      </c>
      <c r="C49" s="34">
        <f t="shared" ref="C49" si="14">D49+E49</f>
        <v>175</v>
      </c>
      <c r="D49" s="35">
        <v>161</v>
      </c>
      <c r="E49" s="35">
        <v>14</v>
      </c>
      <c r="F49" s="35">
        <v>0</v>
      </c>
      <c r="G49" s="25" t="s">
        <v>326</v>
      </c>
      <c r="H49" s="47"/>
    </row>
    <row r="50" spans="1:8" ht="31.5">
      <c r="A50" s="29" t="s">
        <v>18</v>
      </c>
      <c r="B50" s="40" t="s">
        <v>85</v>
      </c>
      <c r="C50" s="31"/>
      <c r="D50" s="31"/>
      <c r="E50" s="31"/>
      <c r="F50" s="31"/>
      <c r="G50" s="31"/>
    </row>
    <row r="51" spans="1:8" ht="31.5">
      <c r="A51" s="32" t="s">
        <v>395</v>
      </c>
      <c r="B51" s="33" t="s">
        <v>396</v>
      </c>
      <c r="C51" s="34">
        <f>(C52/C53)*100</f>
        <v>9.0909090909090917</v>
      </c>
      <c r="D51" s="34">
        <f t="shared" ref="D51:F51" si="15">(D52/D53)*100</f>
        <v>9.6385542168674707</v>
      </c>
      <c r="E51" s="34">
        <f t="shared" si="15"/>
        <v>0</v>
      </c>
      <c r="F51" s="34" t="e">
        <f t="shared" si="15"/>
        <v>#DIV/0!</v>
      </c>
      <c r="G51" s="25"/>
    </row>
    <row r="52" spans="1:8" ht="47.25">
      <c r="A52" s="32"/>
      <c r="B52" s="33" t="s">
        <v>397</v>
      </c>
      <c r="C52" s="34">
        <f>D52+E52</f>
        <v>24</v>
      </c>
      <c r="D52" s="35">
        <v>24</v>
      </c>
      <c r="E52" s="35">
        <v>0</v>
      </c>
      <c r="F52" s="35">
        <v>0</v>
      </c>
      <c r="G52" s="25" t="s">
        <v>326</v>
      </c>
    </row>
    <row r="53" spans="1:8" ht="31.5">
      <c r="A53" s="32"/>
      <c r="B53" s="33" t="s">
        <v>68</v>
      </c>
      <c r="C53" s="34">
        <f>D53+E53</f>
        <v>264</v>
      </c>
      <c r="D53" s="35">
        <v>249</v>
      </c>
      <c r="E53" s="35">
        <v>15</v>
      </c>
      <c r="F53" s="35">
        <v>0</v>
      </c>
      <c r="G53" s="25" t="s">
        <v>326</v>
      </c>
      <c r="H53" s="47"/>
    </row>
    <row r="54" spans="1:8" ht="31.5">
      <c r="A54" s="32" t="s">
        <v>19</v>
      </c>
      <c r="B54" s="33" t="s">
        <v>86</v>
      </c>
      <c r="C54" s="34">
        <f>(C55/C56)*100</f>
        <v>1.893939393939394</v>
      </c>
      <c r="D54" s="34">
        <f t="shared" ref="D54:F54" si="16">(D55/D56)*100</f>
        <v>2.0080321285140563</v>
      </c>
      <c r="E54" s="34">
        <f t="shared" si="16"/>
        <v>0</v>
      </c>
      <c r="F54" s="34" t="e">
        <f t="shared" si="16"/>
        <v>#DIV/0!</v>
      </c>
      <c r="G54" s="25"/>
    </row>
    <row r="55" spans="1:8" ht="31.5">
      <c r="A55" s="32"/>
      <c r="B55" s="33" t="s">
        <v>87</v>
      </c>
      <c r="C55" s="34">
        <f t="shared" ref="C55:C56" si="17">D55+E55</f>
        <v>5</v>
      </c>
      <c r="D55" s="35">
        <v>5</v>
      </c>
      <c r="E55" s="35">
        <v>0</v>
      </c>
      <c r="F55" s="35">
        <v>0</v>
      </c>
      <c r="G55" s="25" t="s">
        <v>326</v>
      </c>
    </row>
    <row r="56" spans="1:8" ht="31.5">
      <c r="A56" s="32"/>
      <c r="B56" s="33" t="s">
        <v>68</v>
      </c>
      <c r="C56" s="34">
        <f t="shared" si="17"/>
        <v>264</v>
      </c>
      <c r="D56" s="35">
        <v>249</v>
      </c>
      <c r="E56" s="35">
        <v>15</v>
      </c>
      <c r="F56" s="35">
        <v>0</v>
      </c>
      <c r="G56" s="25" t="s">
        <v>326</v>
      </c>
    </row>
    <row r="57" spans="1:8" s="17" customFormat="1" ht="31.5">
      <c r="A57" s="29" t="s">
        <v>398</v>
      </c>
      <c r="B57" s="40" t="s">
        <v>413</v>
      </c>
      <c r="C57" s="31"/>
      <c r="D57" s="31"/>
      <c r="E57" s="31"/>
      <c r="F57" s="31"/>
      <c r="G57" s="31"/>
    </row>
    <row r="58" spans="1:8" s="17" customFormat="1" ht="31.5">
      <c r="A58" s="32" t="s">
        <v>402</v>
      </c>
      <c r="B58" s="33" t="s">
        <v>399</v>
      </c>
      <c r="C58" s="34">
        <f>C59/C60</f>
        <v>19.63533834586466</v>
      </c>
      <c r="D58" s="34">
        <f t="shared" ref="D58:F58" si="18">D59/D60</f>
        <v>17.547999999999998</v>
      </c>
      <c r="E58" s="34">
        <f t="shared" si="18"/>
        <v>52.25</v>
      </c>
      <c r="F58" s="34" t="e">
        <f t="shared" si="18"/>
        <v>#DIV/0!</v>
      </c>
      <c r="G58" s="25" t="s">
        <v>326</v>
      </c>
    </row>
    <row r="59" spans="1:8" s="17" customFormat="1" ht="47.25">
      <c r="A59" s="32"/>
      <c r="B59" s="33" t="s">
        <v>400</v>
      </c>
      <c r="C59" s="34">
        <f>D59+E59</f>
        <v>5223</v>
      </c>
      <c r="D59" s="35">
        <v>4387</v>
      </c>
      <c r="E59" s="35">
        <v>836</v>
      </c>
      <c r="F59" s="35">
        <v>0</v>
      </c>
      <c r="G59" s="25" t="s">
        <v>326</v>
      </c>
      <c r="H59" s="46"/>
    </row>
    <row r="60" spans="1:8" s="17" customFormat="1" ht="31.5">
      <c r="A60" s="32"/>
      <c r="B60" s="33" t="s">
        <v>401</v>
      </c>
      <c r="C60" s="34">
        <f>D60+E60</f>
        <v>266</v>
      </c>
      <c r="D60" s="35">
        <v>250</v>
      </c>
      <c r="E60" s="35">
        <v>16</v>
      </c>
      <c r="F60" s="35">
        <v>0</v>
      </c>
      <c r="G60" s="25" t="s">
        <v>326</v>
      </c>
      <c r="H60" s="46"/>
    </row>
    <row r="61" spans="1:8" s="17" customFormat="1" ht="31.5">
      <c r="A61" s="29" t="s">
        <v>20</v>
      </c>
      <c r="B61" s="40" t="s">
        <v>88</v>
      </c>
      <c r="C61" s="31"/>
      <c r="D61" s="31"/>
      <c r="E61" s="31"/>
      <c r="F61" s="31"/>
      <c r="G61" s="31"/>
    </row>
    <row r="62" spans="1:8" s="17" customFormat="1">
      <c r="A62" s="32" t="s">
        <v>21</v>
      </c>
      <c r="B62" s="33" t="s">
        <v>89</v>
      </c>
      <c r="C62" s="34">
        <f>(C63/C64)*100</f>
        <v>100</v>
      </c>
      <c r="D62" s="34">
        <f t="shared" ref="D62:F62" si="19">(D63/D64)*100</f>
        <v>100</v>
      </c>
      <c r="E62" s="34" t="e">
        <f t="shared" si="19"/>
        <v>#DIV/0!</v>
      </c>
      <c r="F62" s="34" t="e">
        <f t="shared" si="19"/>
        <v>#DIV/0!</v>
      </c>
      <c r="G62" s="25"/>
    </row>
    <row r="63" spans="1:8" s="17" customFormat="1" ht="31.5">
      <c r="A63" s="32"/>
      <c r="B63" s="33" t="s">
        <v>368</v>
      </c>
      <c r="C63" s="34">
        <f t="shared" ref="C63:C64" si="20">D63+E63</f>
        <v>3</v>
      </c>
      <c r="D63" s="35">
        <v>3</v>
      </c>
      <c r="E63" s="35">
        <v>0</v>
      </c>
      <c r="F63" s="35">
        <v>0</v>
      </c>
      <c r="G63" s="25" t="s">
        <v>326</v>
      </c>
    </row>
    <row r="64" spans="1:8" s="17" customFormat="1" ht="31.5">
      <c r="A64" s="32"/>
      <c r="B64" s="33" t="s">
        <v>333</v>
      </c>
      <c r="C64" s="34">
        <f t="shared" si="20"/>
        <v>3</v>
      </c>
      <c r="D64" s="35">
        <v>3</v>
      </c>
      <c r="E64" s="35">
        <v>0</v>
      </c>
      <c r="F64" s="35">
        <v>0</v>
      </c>
      <c r="G64" s="25" t="s">
        <v>326</v>
      </c>
      <c r="H64" s="46"/>
    </row>
    <row r="65" spans="1:7" s="17" customFormat="1">
      <c r="A65" s="29" t="s">
        <v>404</v>
      </c>
      <c r="B65" s="40" t="s">
        <v>403</v>
      </c>
      <c r="C65" s="31"/>
      <c r="D65" s="31"/>
      <c r="E65" s="31"/>
      <c r="F65" s="31"/>
      <c r="G65" s="31"/>
    </row>
    <row r="66" spans="1:7" s="17" customFormat="1" ht="31.5">
      <c r="A66" s="32" t="s">
        <v>406</v>
      </c>
      <c r="B66" s="33" t="s">
        <v>405</v>
      </c>
      <c r="C66" s="34">
        <f>C67/C68</f>
        <v>265.06766917293231</v>
      </c>
      <c r="D66" s="25" t="s">
        <v>325</v>
      </c>
      <c r="E66" s="25" t="s">
        <v>325</v>
      </c>
      <c r="F66" s="34" t="e">
        <f t="shared" ref="F66" si="21">F67/F68</f>
        <v>#DIV/0!</v>
      </c>
      <c r="G66" s="25" t="s">
        <v>326</v>
      </c>
    </row>
    <row r="67" spans="1:7" s="17" customFormat="1" ht="31.5">
      <c r="A67" s="32"/>
      <c r="B67" s="33" t="s">
        <v>407</v>
      </c>
      <c r="C67" s="35">
        <v>70508</v>
      </c>
      <c r="D67" s="25" t="s">
        <v>325</v>
      </c>
      <c r="E67" s="25" t="s">
        <v>325</v>
      </c>
      <c r="F67" s="35">
        <v>0</v>
      </c>
      <c r="G67" s="25" t="s">
        <v>326</v>
      </c>
    </row>
    <row r="68" spans="1:7" s="17" customFormat="1" ht="31.5">
      <c r="A68" s="32"/>
      <c r="B68" s="33" t="s">
        <v>408</v>
      </c>
      <c r="C68" s="35">
        <v>266</v>
      </c>
      <c r="D68" s="25" t="s">
        <v>325</v>
      </c>
      <c r="E68" s="25" t="s">
        <v>325</v>
      </c>
      <c r="F68" s="35">
        <v>0</v>
      </c>
      <c r="G68" s="25" t="s">
        <v>326</v>
      </c>
    </row>
    <row r="69" spans="1:7" s="17" customFormat="1" ht="31.5">
      <c r="A69" s="32" t="s">
        <v>410</v>
      </c>
      <c r="B69" s="33" t="s">
        <v>409</v>
      </c>
      <c r="C69" s="34">
        <f>(C70/C71)*100</f>
        <v>5.594400635388892</v>
      </c>
      <c r="D69" s="25" t="s">
        <v>325</v>
      </c>
      <c r="E69" s="25" t="s">
        <v>325</v>
      </c>
      <c r="F69" s="34" t="e">
        <f>(F70/F71)*100</f>
        <v>#DIV/0!</v>
      </c>
      <c r="G69" s="25"/>
    </row>
    <row r="70" spans="1:7" s="17" customFormat="1" ht="31.5">
      <c r="A70" s="32"/>
      <c r="B70" s="33" t="s">
        <v>411</v>
      </c>
      <c r="C70" s="35">
        <v>3944.5</v>
      </c>
      <c r="D70" s="25" t="s">
        <v>325</v>
      </c>
      <c r="E70" s="25" t="s">
        <v>325</v>
      </c>
      <c r="F70" s="35">
        <v>0</v>
      </c>
      <c r="G70" s="25" t="s">
        <v>326</v>
      </c>
    </row>
    <row r="71" spans="1:7" s="17" customFormat="1" ht="31.5">
      <c r="A71" s="32"/>
      <c r="B71" s="33" t="s">
        <v>412</v>
      </c>
      <c r="C71" s="35">
        <v>70508</v>
      </c>
      <c r="D71" s="25" t="s">
        <v>325</v>
      </c>
      <c r="E71" s="25" t="s">
        <v>325</v>
      </c>
      <c r="F71" s="35">
        <v>0</v>
      </c>
      <c r="G71" s="25" t="s">
        <v>326</v>
      </c>
    </row>
    <row r="72" spans="1:7" ht="31.5">
      <c r="A72" s="29" t="s">
        <v>22</v>
      </c>
      <c r="B72" s="40" t="s">
        <v>90</v>
      </c>
      <c r="C72" s="31"/>
      <c r="D72" s="31"/>
      <c r="E72" s="31"/>
      <c r="F72" s="31"/>
      <c r="G72" s="31"/>
    </row>
    <row r="73" spans="1:7" ht="31.5">
      <c r="A73" s="32" t="s">
        <v>23</v>
      </c>
      <c r="B73" s="33" t="s">
        <v>91</v>
      </c>
      <c r="C73" s="34">
        <f>(C74/C75)*100</f>
        <v>0</v>
      </c>
      <c r="D73" s="34">
        <f t="shared" ref="D73:F73" si="22">(D74/D75)*100</f>
        <v>0</v>
      </c>
      <c r="E73" s="34" t="e">
        <f t="shared" si="22"/>
        <v>#DIV/0!</v>
      </c>
      <c r="F73" s="34" t="e">
        <f t="shared" si="22"/>
        <v>#DIV/0!</v>
      </c>
      <c r="G73" s="25"/>
    </row>
    <row r="74" spans="1:7" ht="31.5">
      <c r="A74" s="32"/>
      <c r="B74" s="33" t="s">
        <v>92</v>
      </c>
      <c r="C74" s="34">
        <f t="shared" ref="C74:C78" si="23">D74+E74</f>
        <v>0</v>
      </c>
      <c r="D74" s="35">
        <v>0</v>
      </c>
      <c r="E74" s="35">
        <v>0</v>
      </c>
      <c r="F74" s="35">
        <v>0</v>
      </c>
      <c r="G74" s="25" t="s">
        <v>326</v>
      </c>
    </row>
    <row r="75" spans="1:7" ht="31.5">
      <c r="A75" s="32"/>
      <c r="B75" s="33" t="s">
        <v>83</v>
      </c>
      <c r="C75" s="34">
        <f t="shared" si="23"/>
        <v>2</v>
      </c>
      <c r="D75" s="35">
        <v>2</v>
      </c>
      <c r="E75" s="35">
        <v>0</v>
      </c>
      <c r="F75" s="35">
        <v>0</v>
      </c>
      <c r="G75" s="25" t="s">
        <v>326</v>
      </c>
    </row>
    <row r="76" spans="1:7" ht="31.5">
      <c r="A76" s="32" t="s">
        <v>24</v>
      </c>
      <c r="B76" s="33" t="s">
        <v>93</v>
      </c>
      <c r="C76" s="34">
        <f>(C77/C78)*100</f>
        <v>0</v>
      </c>
      <c r="D76" s="34">
        <f t="shared" ref="D76:F76" si="24">(D77/D78)*100</f>
        <v>0</v>
      </c>
      <c r="E76" s="34" t="e">
        <f t="shared" si="24"/>
        <v>#DIV/0!</v>
      </c>
      <c r="F76" s="34" t="e">
        <f t="shared" si="24"/>
        <v>#DIV/0!</v>
      </c>
      <c r="G76" s="25"/>
    </row>
    <row r="77" spans="1:7" ht="31.5">
      <c r="A77" s="32"/>
      <c r="B77" s="33" t="s">
        <v>94</v>
      </c>
      <c r="C77" s="34">
        <f t="shared" si="23"/>
        <v>0</v>
      </c>
      <c r="D77" s="35">
        <v>0</v>
      </c>
      <c r="E77" s="35">
        <v>0</v>
      </c>
      <c r="F77" s="35">
        <v>0</v>
      </c>
      <c r="G77" s="25" t="s">
        <v>326</v>
      </c>
    </row>
    <row r="78" spans="1:7">
      <c r="A78" s="2"/>
      <c r="B78" s="3" t="s">
        <v>84</v>
      </c>
      <c r="C78" s="14">
        <f t="shared" si="23"/>
        <v>2</v>
      </c>
      <c r="D78" s="16">
        <v>2</v>
      </c>
      <c r="E78" s="16">
        <v>0</v>
      </c>
      <c r="F78" s="16">
        <v>0</v>
      </c>
      <c r="G78" s="4" t="s">
        <v>326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4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ColWidth="9.140625" defaultRowHeight="15.75"/>
  <cols>
    <col min="1" max="1" width="11.140625" style="5" customWidth="1"/>
    <col min="2" max="2" width="106.7109375" style="7" customWidth="1"/>
    <col min="3" max="3" width="20" style="9" customWidth="1"/>
    <col min="4" max="4" width="15.42578125" style="9" customWidth="1"/>
    <col min="5" max="5" width="14.28515625" style="9" customWidth="1"/>
    <col min="6" max="6" width="23.5703125" style="9" customWidth="1"/>
    <col min="7" max="16384" width="9.140625" style="1"/>
  </cols>
  <sheetData>
    <row r="1" spans="1:6" ht="31.5">
      <c r="A1" s="6" t="s">
        <v>0</v>
      </c>
      <c r="B1" s="6" t="s">
        <v>1</v>
      </c>
      <c r="C1" s="8" t="s">
        <v>2</v>
      </c>
      <c r="D1" s="8" t="s">
        <v>698</v>
      </c>
      <c r="E1" s="8" t="s">
        <v>4</v>
      </c>
      <c r="F1" s="8" t="s">
        <v>8</v>
      </c>
    </row>
    <row r="2" spans="1:6" ht="31.5">
      <c r="A2" s="26" t="s">
        <v>25</v>
      </c>
      <c r="B2" s="27" t="s">
        <v>95</v>
      </c>
      <c r="C2" s="28"/>
      <c r="D2" s="28"/>
      <c r="E2" s="28"/>
      <c r="F2" s="28"/>
    </row>
    <row r="3" spans="1:6" ht="47.25">
      <c r="A3" s="29" t="s">
        <v>26</v>
      </c>
      <c r="B3" s="30" t="s">
        <v>96</v>
      </c>
      <c r="C3" s="31"/>
      <c r="D3" s="31"/>
      <c r="E3" s="31"/>
      <c r="F3" s="31"/>
    </row>
    <row r="4" spans="1:6" ht="47.25">
      <c r="A4" s="32" t="s">
        <v>27</v>
      </c>
      <c r="B4" s="33" t="s">
        <v>97</v>
      </c>
      <c r="C4" s="34">
        <f>((C5+C6+C7+C8)/C9)*100</f>
        <v>88.059701492537314</v>
      </c>
      <c r="D4" s="25" t="s">
        <v>325</v>
      </c>
      <c r="E4" s="25" t="s">
        <v>325</v>
      </c>
      <c r="F4" s="25"/>
    </row>
    <row r="5" spans="1:6" ht="47.25">
      <c r="A5" s="32"/>
      <c r="B5" s="33" t="s">
        <v>98</v>
      </c>
      <c r="C5" s="35">
        <v>531</v>
      </c>
      <c r="D5" s="25" t="s">
        <v>325</v>
      </c>
      <c r="E5" s="25" t="s">
        <v>325</v>
      </c>
      <c r="F5" s="25"/>
    </row>
    <row r="6" spans="1:6">
      <c r="A6" s="32"/>
      <c r="B6" s="33" t="s">
        <v>99</v>
      </c>
      <c r="C6" s="35">
        <v>0</v>
      </c>
      <c r="D6" s="25" t="s">
        <v>325</v>
      </c>
      <c r="E6" s="25" t="s">
        <v>325</v>
      </c>
      <c r="F6" s="25"/>
    </row>
    <row r="7" spans="1:6" ht="31.5">
      <c r="A7" s="32"/>
      <c r="B7" s="33" t="s">
        <v>100</v>
      </c>
      <c r="C7" s="35">
        <v>0</v>
      </c>
      <c r="D7" s="25" t="s">
        <v>325</v>
      </c>
      <c r="E7" s="25" t="s">
        <v>325</v>
      </c>
      <c r="F7" s="25"/>
    </row>
    <row r="8" spans="1:6" ht="47.25">
      <c r="A8" s="32"/>
      <c r="B8" s="33" t="s">
        <v>101</v>
      </c>
      <c r="C8" s="35">
        <v>0</v>
      </c>
      <c r="D8" s="25" t="s">
        <v>325</v>
      </c>
      <c r="E8" s="25" t="s">
        <v>325</v>
      </c>
      <c r="F8" s="25"/>
    </row>
    <row r="9" spans="1:6" ht="31.5">
      <c r="A9" s="32"/>
      <c r="B9" s="33" t="s">
        <v>102</v>
      </c>
      <c r="C9" s="35">
        <v>603</v>
      </c>
      <c r="D9" s="25" t="s">
        <v>325</v>
      </c>
      <c r="E9" s="25" t="s">
        <v>325</v>
      </c>
      <c r="F9" s="25" t="s">
        <v>416</v>
      </c>
    </row>
    <row r="10" spans="1:6" ht="47.25">
      <c r="A10" s="32" t="s">
        <v>28</v>
      </c>
      <c r="B10" s="33" t="s">
        <v>103</v>
      </c>
      <c r="C10" s="34">
        <f>(C11/C12)*100</f>
        <v>100</v>
      </c>
      <c r="D10" s="34">
        <f>(C11/C12)*100</f>
        <v>100</v>
      </c>
      <c r="E10" s="34">
        <f>(D11/D12)*100</f>
        <v>100</v>
      </c>
      <c r="F10" s="25"/>
    </row>
    <row r="11" spans="1:6" ht="78.75">
      <c r="A11" s="32"/>
      <c r="B11" s="33" t="s">
        <v>104</v>
      </c>
      <c r="C11" s="34">
        <f>D11+E11</f>
        <v>531</v>
      </c>
      <c r="D11" s="35">
        <v>485</v>
      </c>
      <c r="E11" s="35">
        <v>46</v>
      </c>
      <c r="F11" s="25"/>
    </row>
    <row r="12" spans="1:6" ht="47.25">
      <c r="A12" s="32"/>
      <c r="B12" s="33" t="s">
        <v>105</v>
      </c>
      <c r="C12" s="34">
        <f>D12+E12</f>
        <v>531</v>
      </c>
      <c r="D12" s="35">
        <v>485</v>
      </c>
      <c r="E12" s="35">
        <v>46</v>
      </c>
      <c r="F12" s="25"/>
    </row>
    <row r="13" spans="1:6" ht="47.25">
      <c r="A13" s="29" t="s">
        <v>29</v>
      </c>
      <c r="B13" s="30" t="s">
        <v>106</v>
      </c>
      <c r="C13" s="31"/>
      <c r="D13" s="31"/>
      <c r="E13" s="31"/>
      <c r="F13" s="31"/>
    </row>
    <row r="14" spans="1:6" ht="31.5">
      <c r="A14" s="32" t="s">
        <v>30</v>
      </c>
      <c r="B14" s="33" t="s">
        <v>107</v>
      </c>
      <c r="C14" s="34">
        <f>((C15+C16)/C17)*100</f>
        <v>0</v>
      </c>
      <c r="D14" s="34">
        <f t="shared" ref="D14:E14" si="0">((D15+D16)/D17)*100</f>
        <v>0</v>
      </c>
      <c r="E14" s="34">
        <f t="shared" si="0"/>
        <v>0</v>
      </c>
      <c r="F14" s="25"/>
    </row>
    <row r="15" spans="1:6" ht="63">
      <c r="A15" s="32"/>
      <c r="B15" s="33" t="s">
        <v>108</v>
      </c>
      <c r="C15" s="34">
        <f t="shared" ref="C15:C20" si="1">D15+E15</f>
        <v>0</v>
      </c>
      <c r="D15" s="35">
        <v>0</v>
      </c>
      <c r="E15" s="35">
        <v>0</v>
      </c>
      <c r="F15" s="25"/>
    </row>
    <row r="16" spans="1:6" ht="63">
      <c r="A16" s="32"/>
      <c r="B16" s="33" t="s">
        <v>109</v>
      </c>
      <c r="C16" s="34">
        <f t="shared" si="1"/>
        <v>0</v>
      </c>
      <c r="D16" s="35">
        <v>0</v>
      </c>
      <c r="E16" s="35">
        <v>0</v>
      </c>
      <c r="F16" s="25"/>
    </row>
    <row r="17" spans="1:7" ht="63">
      <c r="A17" s="32"/>
      <c r="B17" s="33" t="s">
        <v>110</v>
      </c>
      <c r="C17" s="34">
        <f t="shared" si="1"/>
        <v>531</v>
      </c>
      <c r="D17" s="35">
        <v>485</v>
      </c>
      <c r="E17" s="35">
        <v>46</v>
      </c>
      <c r="F17" s="25"/>
    </row>
    <row r="18" spans="1:7" ht="31.5">
      <c r="A18" s="32" t="s">
        <v>31</v>
      </c>
      <c r="B18" s="33" t="s">
        <v>111</v>
      </c>
      <c r="C18" s="34">
        <f>(C19/C20)*100</f>
        <v>0</v>
      </c>
      <c r="D18" s="34">
        <f t="shared" ref="D18:E18" si="2">(D19/D20)*100</f>
        <v>0</v>
      </c>
      <c r="E18" s="34">
        <f t="shared" si="2"/>
        <v>0</v>
      </c>
      <c r="F18" s="25"/>
    </row>
    <row r="19" spans="1:7" ht="63">
      <c r="A19" s="32"/>
      <c r="B19" s="33" t="s">
        <v>112</v>
      </c>
      <c r="C19" s="34">
        <f t="shared" si="1"/>
        <v>0</v>
      </c>
      <c r="D19" s="35">
        <v>0</v>
      </c>
      <c r="E19" s="35">
        <v>0</v>
      </c>
      <c r="F19" s="25"/>
    </row>
    <row r="20" spans="1:7" ht="63">
      <c r="A20" s="32"/>
      <c r="B20" s="33" t="s">
        <v>113</v>
      </c>
      <c r="C20" s="34">
        <f t="shared" si="1"/>
        <v>531</v>
      </c>
      <c r="D20" s="35">
        <v>485</v>
      </c>
      <c r="E20" s="35">
        <v>46</v>
      </c>
      <c r="F20" s="25"/>
    </row>
    <row r="21" spans="1:7" ht="47.25">
      <c r="A21" s="29" t="s">
        <v>32</v>
      </c>
      <c r="B21" s="30" t="s">
        <v>114</v>
      </c>
      <c r="C21" s="31"/>
      <c r="D21" s="31"/>
      <c r="E21" s="31"/>
      <c r="F21" s="31"/>
    </row>
    <row r="22" spans="1:7">
      <c r="A22" s="32" t="s">
        <v>33</v>
      </c>
      <c r="B22" s="33" t="s">
        <v>115</v>
      </c>
      <c r="C22" s="34">
        <f>C23/C24</f>
        <v>10.66265060240964</v>
      </c>
      <c r="D22" s="34">
        <f t="shared" ref="D22:E22" si="3">D23/D24</f>
        <v>13.360881542699726</v>
      </c>
      <c r="E22" s="34">
        <f t="shared" si="3"/>
        <v>3.4074074074074074</v>
      </c>
      <c r="F22" s="25"/>
    </row>
    <row r="23" spans="1:7" ht="47.25">
      <c r="A23" s="32"/>
      <c r="B23" s="33" t="s">
        <v>116</v>
      </c>
      <c r="C23" s="34">
        <f>D23+E23</f>
        <v>531</v>
      </c>
      <c r="D23" s="35">
        <v>485</v>
      </c>
      <c r="E23" s="35">
        <v>46</v>
      </c>
      <c r="F23" s="25"/>
    </row>
    <row r="24" spans="1:7" ht="47.25">
      <c r="A24" s="32"/>
      <c r="B24" s="33" t="s">
        <v>117</v>
      </c>
      <c r="C24" s="34">
        <f>D24+E24</f>
        <v>49.8</v>
      </c>
      <c r="D24" s="35">
        <v>36.299999999999997</v>
      </c>
      <c r="E24" s="35">
        <v>13.5</v>
      </c>
      <c r="F24" s="25"/>
    </row>
    <row r="25" spans="1:7" ht="31.5">
      <c r="A25" s="32" t="s">
        <v>34</v>
      </c>
      <c r="B25" s="33" t="s">
        <v>118</v>
      </c>
      <c r="C25" s="34">
        <f>(C26/C27)*100</f>
        <v>17.073170731707318</v>
      </c>
      <c r="D25" s="34">
        <f t="shared" ref="D25:E25" si="4">(D26/D27)*100</f>
        <v>18.181818181818183</v>
      </c>
      <c r="E25" s="34">
        <f t="shared" si="4"/>
        <v>12.5</v>
      </c>
      <c r="F25" s="25"/>
    </row>
    <row r="26" spans="1:7" ht="54.75" customHeight="1">
      <c r="A26" s="32"/>
      <c r="B26" s="33" t="s">
        <v>119</v>
      </c>
      <c r="C26" s="34">
        <f t="shared" ref="C26:C27" si="5">D26+E26</f>
        <v>7</v>
      </c>
      <c r="D26" s="35">
        <v>6</v>
      </c>
      <c r="E26" s="35">
        <v>1</v>
      </c>
      <c r="F26" s="25"/>
      <c r="G26" s="47"/>
    </row>
    <row r="27" spans="1:7" ht="47.25">
      <c r="A27" s="32"/>
      <c r="B27" s="33" t="s">
        <v>120</v>
      </c>
      <c r="C27" s="34">
        <f t="shared" si="5"/>
        <v>41</v>
      </c>
      <c r="D27" s="35">
        <v>33</v>
      </c>
      <c r="E27" s="35">
        <v>8</v>
      </c>
      <c r="F27" s="25"/>
      <c r="G27" s="47"/>
    </row>
    <row r="28" spans="1:7" ht="47.25">
      <c r="A28" s="32" t="s">
        <v>35</v>
      </c>
      <c r="B28" s="33" t="s">
        <v>340</v>
      </c>
      <c r="C28" s="25" t="s">
        <v>325</v>
      </c>
      <c r="D28" s="25" t="s">
        <v>325</v>
      </c>
      <c r="E28" s="25" t="s">
        <v>325</v>
      </c>
      <c r="F28" s="25"/>
    </row>
    <row r="29" spans="1:7">
      <c r="A29" s="32"/>
      <c r="B29" s="33" t="s">
        <v>338</v>
      </c>
      <c r="C29" s="34">
        <f>(C30/C37)*100</f>
        <v>110.46896354087508</v>
      </c>
      <c r="D29" s="25" t="s">
        <v>325</v>
      </c>
      <c r="E29" s="25" t="s">
        <v>325</v>
      </c>
      <c r="F29" s="25"/>
    </row>
    <row r="30" spans="1:7" hidden="1">
      <c r="A30" s="32"/>
      <c r="B30" s="33"/>
      <c r="C30" s="36">
        <f>((C31/C32)/12)*1000</f>
        <v>47578.982597054899</v>
      </c>
      <c r="D30" s="36" t="e">
        <f t="shared" ref="D30:E30" si="6">((D31/D32)/12)*1000</f>
        <v>#VALUE!</v>
      </c>
      <c r="E30" s="36" t="e">
        <f t="shared" si="6"/>
        <v>#VALUE!</v>
      </c>
      <c r="F30" s="25"/>
    </row>
    <row r="31" spans="1:7" ht="63">
      <c r="A31" s="32"/>
      <c r="B31" s="33" t="s">
        <v>121</v>
      </c>
      <c r="C31" s="35">
        <v>28433.200000000001</v>
      </c>
      <c r="D31" s="25" t="s">
        <v>325</v>
      </c>
      <c r="E31" s="25" t="s">
        <v>325</v>
      </c>
      <c r="F31" s="25" t="s">
        <v>331</v>
      </c>
    </row>
    <row r="32" spans="1:7" ht="47.25">
      <c r="A32" s="32"/>
      <c r="B32" s="33" t="s">
        <v>75</v>
      </c>
      <c r="C32" s="35">
        <v>49.8</v>
      </c>
      <c r="D32" s="25" t="s">
        <v>325</v>
      </c>
      <c r="E32" s="25" t="s">
        <v>325</v>
      </c>
      <c r="F32" s="25" t="s">
        <v>331</v>
      </c>
    </row>
    <row r="33" spans="1:6">
      <c r="A33" s="32"/>
      <c r="B33" s="33" t="s">
        <v>339</v>
      </c>
      <c r="C33" s="34">
        <f>(C34/C37)*100</f>
        <v>118.2436833964731</v>
      </c>
      <c r="D33" s="25" t="s">
        <v>325</v>
      </c>
      <c r="E33" s="25" t="s">
        <v>325</v>
      </c>
      <c r="F33" s="25"/>
    </row>
    <row r="34" spans="1:6" hidden="1">
      <c r="A34" s="32"/>
      <c r="B34" s="33"/>
      <c r="C34" s="34">
        <f>((C35/C36)/12)*1000</f>
        <v>50927.554438860971</v>
      </c>
      <c r="D34" s="36" t="e">
        <f t="shared" ref="D34:E34" si="7">((D35/D36)/12)*1000</f>
        <v>#VALUE!</v>
      </c>
      <c r="E34" s="36" t="e">
        <f t="shared" si="7"/>
        <v>#VALUE!</v>
      </c>
      <c r="F34" s="25"/>
    </row>
    <row r="35" spans="1:6" ht="63">
      <c r="A35" s="32"/>
      <c r="B35" s="33" t="s">
        <v>122</v>
      </c>
      <c r="C35" s="35">
        <v>24323</v>
      </c>
      <c r="D35" s="25" t="s">
        <v>325</v>
      </c>
      <c r="E35" s="25" t="s">
        <v>325</v>
      </c>
      <c r="F35" s="25" t="s">
        <v>331</v>
      </c>
    </row>
    <row r="36" spans="1:6" ht="47.25">
      <c r="A36" s="32"/>
      <c r="B36" s="33" t="s">
        <v>123</v>
      </c>
      <c r="C36" s="35">
        <v>39.799999999999997</v>
      </c>
      <c r="D36" s="25" t="s">
        <v>325</v>
      </c>
      <c r="E36" s="25" t="s">
        <v>325</v>
      </c>
      <c r="F36" s="25" t="s">
        <v>331</v>
      </c>
    </row>
    <row r="37" spans="1:6" ht="47.25">
      <c r="A37" s="32"/>
      <c r="B37" s="33" t="s">
        <v>124</v>
      </c>
      <c r="C37" s="35">
        <v>43070</v>
      </c>
      <c r="D37" s="25" t="s">
        <v>325</v>
      </c>
      <c r="E37" s="25" t="s">
        <v>325</v>
      </c>
      <c r="F37" s="25" t="s">
        <v>341</v>
      </c>
    </row>
    <row r="38" spans="1:6" ht="47.25">
      <c r="A38" s="29" t="s">
        <v>36</v>
      </c>
      <c r="B38" s="30" t="s">
        <v>125</v>
      </c>
      <c r="C38" s="31"/>
      <c r="D38" s="31"/>
      <c r="E38" s="31"/>
      <c r="F38" s="31"/>
    </row>
    <row r="39" spans="1:6">
      <c r="A39" s="32" t="s">
        <v>37</v>
      </c>
      <c r="B39" s="33" t="s">
        <v>126</v>
      </c>
      <c r="C39" s="34">
        <f>(C40+C41)/((C42-C43-C44)+(C45+0.1*C46))</f>
        <v>25.483992467043315</v>
      </c>
      <c r="D39" s="34">
        <f t="shared" ref="D39:E39" si="8">(D40+D41)/((D42-D43-D44)+(D45+0.1*D46))</f>
        <v>21.773195876288661</v>
      </c>
      <c r="E39" s="34">
        <f t="shared" si="8"/>
        <v>64.608695652173907</v>
      </c>
      <c r="F39" s="25"/>
    </row>
    <row r="40" spans="1:6" ht="31.5">
      <c r="A40" s="32"/>
      <c r="B40" s="33" t="s">
        <v>127</v>
      </c>
      <c r="C40" s="34">
        <f t="shared" ref="C40:C46" si="9">D40+E40</f>
        <v>13532</v>
      </c>
      <c r="D40" s="35">
        <v>10560</v>
      </c>
      <c r="E40" s="35">
        <v>2972</v>
      </c>
      <c r="F40" s="25"/>
    </row>
    <row r="41" spans="1:6">
      <c r="A41" s="32"/>
      <c r="B41" s="33" t="s">
        <v>128</v>
      </c>
      <c r="C41" s="34">
        <f t="shared" si="9"/>
        <v>0</v>
      </c>
      <c r="D41" s="35">
        <v>0</v>
      </c>
      <c r="E41" s="35">
        <v>0</v>
      </c>
      <c r="F41" s="25" t="s">
        <v>335</v>
      </c>
    </row>
    <row r="42" spans="1:6" ht="63">
      <c r="A42" s="32"/>
      <c r="B42" s="33" t="s">
        <v>113</v>
      </c>
      <c r="C42" s="34">
        <f t="shared" si="9"/>
        <v>531</v>
      </c>
      <c r="D42" s="35">
        <v>485</v>
      </c>
      <c r="E42" s="35">
        <v>46</v>
      </c>
      <c r="F42" s="25"/>
    </row>
    <row r="43" spans="1:6" ht="63">
      <c r="A43" s="32"/>
      <c r="B43" s="33" t="s">
        <v>129</v>
      </c>
      <c r="C43" s="34">
        <f t="shared" si="9"/>
        <v>0</v>
      </c>
      <c r="D43" s="35">
        <v>0</v>
      </c>
      <c r="E43" s="35">
        <v>0</v>
      </c>
      <c r="F43" s="25"/>
    </row>
    <row r="44" spans="1:6" ht="63">
      <c r="A44" s="32"/>
      <c r="B44" s="33" t="s">
        <v>130</v>
      </c>
      <c r="C44" s="34">
        <f t="shared" si="9"/>
        <v>0</v>
      </c>
      <c r="D44" s="35">
        <v>0</v>
      </c>
      <c r="E44" s="35">
        <v>0</v>
      </c>
      <c r="F44" s="25" t="s">
        <v>334</v>
      </c>
    </row>
    <row r="45" spans="1:6" ht="31.5">
      <c r="A45" s="32"/>
      <c r="B45" s="33" t="s">
        <v>131</v>
      </c>
      <c r="C45" s="34">
        <f t="shared" si="9"/>
        <v>0</v>
      </c>
      <c r="D45" s="35">
        <v>0</v>
      </c>
      <c r="E45" s="35">
        <v>0</v>
      </c>
      <c r="F45" s="25" t="s">
        <v>335</v>
      </c>
    </row>
    <row r="46" spans="1:6" ht="31.5">
      <c r="A46" s="32"/>
      <c r="B46" s="33" t="s">
        <v>132</v>
      </c>
      <c r="C46" s="34">
        <f t="shared" si="9"/>
        <v>0</v>
      </c>
      <c r="D46" s="35">
        <v>0</v>
      </c>
      <c r="E46" s="35">
        <v>0</v>
      </c>
      <c r="F46" s="25" t="s">
        <v>335</v>
      </c>
    </row>
    <row r="47" spans="1:6" ht="31.5">
      <c r="A47" s="32" t="s">
        <v>38</v>
      </c>
      <c r="B47" s="33" t="s">
        <v>133</v>
      </c>
      <c r="C47" s="25" t="s">
        <v>325</v>
      </c>
      <c r="D47" s="25" t="s">
        <v>325</v>
      </c>
      <c r="E47" s="25" t="s">
        <v>325</v>
      </c>
      <c r="F47" s="25"/>
    </row>
    <row r="48" spans="1:6">
      <c r="A48" s="32"/>
      <c r="B48" s="33" t="s">
        <v>135</v>
      </c>
      <c r="C48" s="25"/>
      <c r="D48" s="25"/>
      <c r="E48" s="25"/>
      <c r="F48" s="25"/>
    </row>
    <row r="49" spans="1:7">
      <c r="A49" s="32"/>
      <c r="B49" s="37" t="s">
        <v>134</v>
      </c>
      <c r="C49" s="34" t="e">
        <f>(C53+C57)/(C60+C61)*100</f>
        <v>#DIV/0!</v>
      </c>
      <c r="D49" s="34" t="e">
        <f t="shared" ref="D49:E49" si="10">(D53+D57)/(D60+D61)*100</f>
        <v>#DIV/0!</v>
      </c>
      <c r="E49" s="34" t="e">
        <f t="shared" si="10"/>
        <v>#DIV/0!</v>
      </c>
      <c r="F49" s="25"/>
    </row>
    <row r="50" spans="1:7">
      <c r="A50" s="32"/>
      <c r="B50" s="37" t="s">
        <v>78</v>
      </c>
      <c r="C50" s="34" t="e">
        <f>(C54+C58)/(C61+C60)*100</f>
        <v>#DIV/0!</v>
      </c>
      <c r="D50" s="34" t="e">
        <f t="shared" ref="D50:E50" si="11">(D54+D58)/(D61+D62)*100</f>
        <v>#VALUE!</v>
      </c>
      <c r="E50" s="34" t="e">
        <f t="shared" si="11"/>
        <v>#VALUE!</v>
      </c>
      <c r="F50" s="25"/>
    </row>
    <row r="51" spans="1:7">
      <c r="A51" s="32"/>
      <c r="B51" s="37" t="s">
        <v>79</v>
      </c>
      <c r="C51" s="34" t="e">
        <f>(C55+C59)/(C60+C61)*100</f>
        <v>#DIV/0!</v>
      </c>
      <c r="D51" s="34" t="e">
        <f t="shared" ref="D51:E51" si="12">(D55+D59)/(D62+D64)*100</f>
        <v>#VALUE!</v>
      </c>
      <c r="E51" s="34" t="e">
        <f t="shared" si="12"/>
        <v>#VALUE!</v>
      </c>
      <c r="F51" s="25"/>
    </row>
    <row r="52" spans="1:7" ht="31.5">
      <c r="A52" s="32"/>
      <c r="B52" s="38" t="s">
        <v>136</v>
      </c>
      <c r="C52" s="25"/>
      <c r="D52" s="25"/>
      <c r="E52" s="25"/>
      <c r="F52" s="25"/>
    </row>
    <row r="53" spans="1:7">
      <c r="A53" s="32"/>
      <c r="B53" s="37" t="s">
        <v>134</v>
      </c>
      <c r="C53" s="34">
        <f>D53+E53</f>
        <v>2</v>
      </c>
      <c r="D53" s="35">
        <v>1</v>
      </c>
      <c r="E53" s="35">
        <v>1</v>
      </c>
      <c r="F53" s="25"/>
    </row>
    <row r="54" spans="1:7">
      <c r="A54" s="32"/>
      <c r="B54" s="37" t="s">
        <v>78</v>
      </c>
      <c r="C54" s="34">
        <f t="shared" ref="C54:C55" si="13">D54+E54</f>
        <v>2</v>
      </c>
      <c r="D54" s="35">
        <v>1</v>
      </c>
      <c r="E54" s="35">
        <v>1</v>
      </c>
      <c r="F54" s="25"/>
    </row>
    <row r="55" spans="1:7">
      <c r="A55" s="32"/>
      <c r="B55" s="37" t="s">
        <v>79</v>
      </c>
      <c r="C55" s="34">
        <f t="shared" si="13"/>
        <v>2</v>
      </c>
      <c r="D55" s="35">
        <v>1</v>
      </c>
      <c r="E55" s="35">
        <v>1</v>
      </c>
      <c r="F55" s="25"/>
    </row>
    <row r="56" spans="1:7">
      <c r="A56" s="32"/>
      <c r="B56" s="38" t="s">
        <v>137</v>
      </c>
      <c r="C56" s="25"/>
      <c r="D56" s="25"/>
      <c r="E56" s="25"/>
      <c r="F56" s="25"/>
    </row>
    <row r="57" spans="1:7">
      <c r="A57" s="32"/>
      <c r="B57" s="37" t="s">
        <v>134</v>
      </c>
      <c r="C57" s="34">
        <f>D57+E57</f>
        <v>0</v>
      </c>
      <c r="D57" s="35">
        <v>0</v>
      </c>
      <c r="E57" s="35">
        <v>0</v>
      </c>
      <c r="F57" s="25"/>
    </row>
    <row r="58" spans="1:7">
      <c r="A58" s="32"/>
      <c r="B58" s="37" t="s">
        <v>78</v>
      </c>
      <c r="C58" s="34">
        <f t="shared" ref="C58:C61" si="14">D58+E58</f>
        <v>0</v>
      </c>
      <c r="D58" s="35">
        <v>0</v>
      </c>
      <c r="E58" s="35">
        <v>0</v>
      </c>
      <c r="F58" s="25"/>
    </row>
    <row r="59" spans="1:7">
      <c r="A59" s="32"/>
      <c r="B59" s="37" t="s">
        <v>79</v>
      </c>
      <c r="C59" s="34">
        <f t="shared" si="14"/>
        <v>0</v>
      </c>
      <c r="D59" s="35">
        <v>0</v>
      </c>
      <c r="E59" s="35">
        <v>0</v>
      </c>
      <c r="F59" s="25"/>
    </row>
    <row r="60" spans="1:7" ht="31.5">
      <c r="A60" s="32"/>
      <c r="B60" s="33" t="s">
        <v>138</v>
      </c>
      <c r="C60" s="34">
        <f t="shared" si="14"/>
        <v>0</v>
      </c>
      <c r="D60" s="35">
        <v>0</v>
      </c>
      <c r="E60" s="35">
        <v>0</v>
      </c>
      <c r="F60" s="25"/>
    </row>
    <row r="61" spans="1:7">
      <c r="A61" s="32"/>
      <c r="B61" s="33" t="s">
        <v>139</v>
      </c>
      <c r="C61" s="34">
        <f t="shared" si="14"/>
        <v>0</v>
      </c>
      <c r="D61" s="35">
        <v>0</v>
      </c>
      <c r="E61" s="35">
        <v>0</v>
      </c>
      <c r="F61" s="25"/>
    </row>
    <row r="62" spans="1:7" ht="31.5">
      <c r="A62" s="32" t="s">
        <v>39</v>
      </c>
      <c r="B62" s="33" t="s">
        <v>344</v>
      </c>
      <c r="C62" s="25" t="s">
        <v>325</v>
      </c>
      <c r="D62" s="25" t="s">
        <v>325</v>
      </c>
      <c r="E62" s="25" t="s">
        <v>325</v>
      </c>
      <c r="F62" s="25"/>
    </row>
    <row r="63" spans="1:7">
      <c r="A63" s="32"/>
      <c r="B63" s="33" t="s">
        <v>313</v>
      </c>
      <c r="C63" s="34">
        <f>(C64+C65)/(C69+C70)*100</f>
        <v>25.04708097928437</v>
      </c>
      <c r="D63" s="34">
        <f t="shared" ref="D63:E63" si="15">(D64+D65)/(D69+D70)*100</f>
        <v>18.556701030927837</v>
      </c>
      <c r="E63" s="34">
        <f t="shared" si="15"/>
        <v>93.478260869565219</v>
      </c>
      <c r="F63" s="25"/>
      <c r="G63" s="47"/>
    </row>
    <row r="64" spans="1:7" ht="47.25">
      <c r="A64" s="32"/>
      <c r="B64" s="33" t="s">
        <v>140</v>
      </c>
      <c r="C64" s="34">
        <f>D64+E64</f>
        <v>133</v>
      </c>
      <c r="D64" s="35">
        <v>90</v>
      </c>
      <c r="E64" s="35">
        <v>43</v>
      </c>
      <c r="F64" s="25"/>
      <c r="G64" s="47"/>
    </row>
    <row r="65" spans="1:7" ht="31.5">
      <c r="A65" s="32"/>
      <c r="B65" s="33" t="s">
        <v>142</v>
      </c>
      <c r="C65" s="34">
        <f t="shared" ref="C65:C75" si="16">D65+E65</f>
        <v>0</v>
      </c>
      <c r="D65" s="35">
        <v>0</v>
      </c>
      <c r="E65" s="35">
        <v>0</v>
      </c>
      <c r="F65" s="25"/>
      <c r="G65" s="47"/>
    </row>
    <row r="66" spans="1:7">
      <c r="A66" s="32"/>
      <c r="B66" s="33" t="s">
        <v>343</v>
      </c>
      <c r="C66" s="34">
        <f>(C67+C68)/(C69+C70)*100</f>
        <v>19.020715630885121</v>
      </c>
      <c r="D66" s="34">
        <f t="shared" ref="D66:E66" si="17">(D67+D68)/(D69+D70)*100</f>
        <v>14.226804123711339</v>
      </c>
      <c r="E66" s="34">
        <f t="shared" si="17"/>
        <v>69.565217391304344</v>
      </c>
      <c r="F66" s="25"/>
      <c r="G66" s="47"/>
    </row>
    <row r="67" spans="1:7" ht="47.25">
      <c r="A67" s="32"/>
      <c r="B67" s="33" t="s">
        <v>141</v>
      </c>
      <c r="C67" s="34">
        <f t="shared" si="16"/>
        <v>101</v>
      </c>
      <c r="D67" s="35">
        <v>69</v>
      </c>
      <c r="E67" s="35">
        <v>32</v>
      </c>
      <c r="F67" s="25"/>
      <c r="G67" s="47"/>
    </row>
    <row r="68" spans="1:7" ht="31.5">
      <c r="A68" s="32"/>
      <c r="B68" s="33" t="s">
        <v>143</v>
      </c>
      <c r="C68" s="34">
        <f t="shared" si="16"/>
        <v>0</v>
      </c>
      <c r="D68" s="35">
        <v>0</v>
      </c>
      <c r="E68" s="35">
        <v>0</v>
      </c>
      <c r="F68" s="25"/>
      <c r="G68" s="47"/>
    </row>
    <row r="69" spans="1:7" ht="63">
      <c r="A69" s="32"/>
      <c r="B69" s="33" t="s">
        <v>113</v>
      </c>
      <c r="C69" s="34">
        <f t="shared" si="16"/>
        <v>531</v>
      </c>
      <c r="D69" s="35">
        <v>485</v>
      </c>
      <c r="E69" s="35">
        <v>46</v>
      </c>
      <c r="F69" s="25" t="s">
        <v>703</v>
      </c>
      <c r="G69" s="47"/>
    </row>
    <row r="70" spans="1:7">
      <c r="A70" s="32"/>
      <c r="B70" s="33" t="s">
        <v>144</v>
      </c>
      <c r="C70" s="34">
        <f>D70+E70</f>
        <v>0</v>
      </c>
      <c r="D70" s="35">
        <v>0</v>
      </c>
      <c r="E70" s="35">
        <v>0</v>
      </c>
      <c r="F70" s="25" t="s">
        <v>335</v>
      </c>
    </row>
    <row r="71" spans="1:7" ht="47.25">
      <c r="A71" s="32" t="s">
        <v>40</v>
      </c>
      <c r="B71" s="33" t="s">
        <v>145</v>
      </c>
      <c r="C71" s="34">
        <f>(C72+C73)/(C74+C75)*100</f>
        <v>100</v>
      </c>
      <c r="D71" s="34">
        <f t="shared" ref="D71:E71" si="18">(D72+D73)/(D74+D75)*100</f>
        <v>100</v>
      </c>
      <c r="E71" s="34">
        <f t="shared" si="18"/>
        <v>100</v>
      </c>
      <c r="F71" s="25"/>
    </row>
    <row r="72" spans="1:7" ht="47.25">
      <c r="A72" s="32"/>
      <c r="B72" s="33" t="s">
        <v>146</v>
      </c>
      <c r="C72" s="34">
        <f t="shared" si="16"/>
        <v>2</v>
      </c>
      <c r="D72" s="35">
        <v>1</v>
      </c>
      <c r="E72" s="35">
        <v>1</v>
      </c>
      <c r="F72" s="25" t="s">
        <v>342</v>
      </c>
    </row>
    <row r="73" spans="1:7" ht="31.5">
      <c r="A73" s="32"/>
      <c r="B73" s="33" t="s">
        <v>147</v>
      </c>
      <c r="C73" s="34">
        <f t="shared" si="16"/>
        <v>0</v>
      </c>
      <c r="D73" s="35">
        <v>0</v>
      </c>
      <c r="E73" s="35">
        <v>0</v>
      </c>
      <c r="F73" s="25" t="s">
        <v>335</v>
      </c>
    </row>
    <row r="74" spans="1:7" ht="31.5">
      <c r="A74" s="32"/>
      <c r="B74" s="33" t="s">
        <v>138</v>
      </c>
      <c r="C74" s="34">
        <f t="shared" si="16"/>
        <v>2</v>
      </c>
      <c r="D74" s="35">
        <v>1</v>
      </c>
      <c r="E74" s="35">
        <v>1</v>
      </c>
      <c r="F74" s="25" t="s">
        <v>342</v>
      </c>
    </row>
    <row r="75" spans="1:7">
      <c r="A75" s="32"/>
      <c r="B75" s="33" t="s">
        <v>148</v>
      </c>
      <c r="C75" s="34">
        <f t="shared" si="16"/>
        <v>0</v>
      </c>
      <c r="D75" s="35">
        <v>0</v>
      </c>
      <c r="E75" s="35">
        <v>0</v>
      </c>
      <c r="F75" s="25" t="s">
        <v>335</v>
      </c>
    </row>
    <row r="76" spans="1:7" ht="31.5">
      <c r="A76" s="29" t="s">
        <v>41</v>
      </c>
      <c r="B76" s="30" t="s">
        <v>149</v>
      </c>
      <c r="C76" s="31"/>
      <c r="D76" s="31"/>
      <c r="E76" s="31"/>
      <c r="F76" s="31"/>
    </row>
    <row r="77" spans="1:7" ht="63">
      <c r="A77" s="32" t="s">
        <v>42</v>
      </c>
      <c r="B77" s="33" t="s">
        <v>150</v>
      </c>
      <c r="C77" s="34">
        <f>(C78/C79)*100</f>
        <v>8.3333333333333321</v>
      </c>
      <c r="D77" s="34">
        <f t="shared" ref="D77:E77" si="19">(D78/D79)*100</f>
        <v>0</v>
      </c>
      <c r="E77" s="34">
        <f t="shared" si="19"/>
        <v>100</v>
      </c>
      <c r="F77" s="25"/>
    </row>
    <row r="78" spans="1:7" ht="141.75">
      <c r="A78" s="32"/>
      <c r="B78" s="33" t="s">
        <v>151</v>
      </c>
      <c r="C78" s="34">
        <f t="shared" ref="C78:C82" si="20">D78+E78</f>
        <v>1</v>
      </c>
      <c r="D78" s="35">
        <v>0</v>
      </c>
      <c r="E78" s="35">
        <v>1</v>
      </c>
      <c r="F78" s="25" t="s">
        <v>702</v>
      </c>
      <c r="G78" s="47"/>
    </row>
    <row r="79" spans="1:7" ht="63">
      <c r="A79" s="32"/>
      <c r="B79" s="33" t="s">
        <v>152</v>
      </c>
      <c r="C79" s="34">
        <f t="shared" si="20"/>
        <v>12</v>
      </c>
      <c r="D79" s="35">
        <v>11</v>
      </c>
      <c r="E79" s="35">
        <v>1</v>
      </c>
      <c r="F79" s="25"/>
      <c r="G79" s="47"/>
    </row>
    <row r="80" spans="1:7" ht="47.25">
      <c r="A80" s="32" t="s">
        <v>43</v>
      </c>
      <c r="B80" s="33" t="s">
        <v>153</v>
      </c>
      <c r="C80" s="34">
        <f>(C81/C82)*100</f>
        <v>100</v>
      </c>
      <c r="D80" s="34">
        <f t="shared" ref="D80:E80" si="21">(D81/D82)*100</f>
        <v>100</v>
      </c>
      <c r="E80" s="34" t="e">
        <f t="shared" si="21"/>
        <v>#DIV/0!</v>
      </c>
      <c r="F80" s="25"/>
      <c r="G80" s="47"/>
    </row>
    <row r="81" spans="1:7" ht="141.75">
      <c r="A81" s="32"/>
      <c r="B81" s="33" t="s">
        <v>154</v>
      </c>
      <c r="C81" s="34">
        <f t="shared" si="20"/>
        <v>8</v>
      </c>
      <c r="D81" s="35">
        <v>8</v>
      </c>
      <c r="E81" s="35">
        <v>0</v>
      </c>
      <c r="F81" s="25"/>
    </row>
    <row r="82" spans="1:7" ht="47.25">
      <c r="A82" s="32"/>
      <c r="B82" s="33" t="s">
        <v>155</v>
      </c>
      <c r="C82" s="34">
        <f t="shared" si="20"/>
        <v>8</v>
      </c>
      <c r="D82" s="35">
        <v>8</v>
      </c>
      <c r="E82" s="35">
        <v>0</v>
      </c>
      <c r="F82" s="25"/>
    </row>
    <row r="83" spans="1:7" ht="63">
      <c r="A83" s="29" t="s">
        <v>44</v>
      </c>
      <c r="B83" s="30" t="s">
        <v>156</v>
      </c>
      <c r="C83" s="31"/>
      <c r="D83" s="31"/>
      <c r="E83" s="31"/>
      <c r="F83" s="31"/>
    </row>
    <row r="84" spans="1:7" ht="31.5">
      <c r="A84" s="32" t="s">
        <v>45</v>
      </c>
      <c r="B84" s="33" t="s">
        <v>157</v>
      </c>
      <c r="C84" s="34">
        <f>(C85+C86)/(C87+C88)*100</f>
        <v>100</v>
      </c>
      <c r="D84" s="34">
        <f t="shared" ref="D84:E84" si="22">(D85+D86)/(D87+D88)*100</f>
        <v>100</v>
      </c>
      <c r="E84" s="34">
        <f t="shared" si="22"/>
        <v>100</v>
      </c>
      <c r="F84" s="25"/>
    </row>
    <row r="85" spans="1:7" ht="63">
      <c r="A85" s="32"/>
      <c r="B85" s="33" t="s">
        <v>158</v>
      </c>
      <c r="C85" s="34">
        <f>D85+E85</f>
        <v>531</v>
      </c>
      <c r="D85" s="35">
        <v>485</v>
      </c>
      <c r="E85" s="35">
        <v>46</v>
      </c>
      <c r="F85" s="25" t="s">
        <v>342</v>
      </c>
      <c r="G85" s="48"/>
    </row>
    <row r="86" spans="1:7" ht="31.5">
      <c r="A86" s="32"/>
      <c r="B86" s="33" t="s">
        <v>159</v>
      </c>
      <c r="C86" s="34">
        <f t="shared" ref="C86:C87" si="23">D86+E86</f>
        <v>0</v>
      </c>
      <c r="D86" s="35">
        <v>0</v>
      </c>
      <c r="E86" s="35">
        <v>0</v>
      </c>
      <c r="F86" s="25" t="s">
        <v>335</v>
      </c>
      <c r="G86" s="48"/>
    </row>
    <row r="87" spans="1:7" ht="63">
      <c r="A87" s="32"/>
      <c r="B87" s="33" t="s">
        <v>160</v>
      </c>
      <c r="C87" s="34">
        <f t="shared" si="23"/>
        <v>531</v>
      </c>
      <c r="D87" s="35">
        <v>485</v>
      </c>
      <c r="E87" s="35">
        <v>46</v>
      </c>
      <c r="F87" s="25"/>
      <c r="G87" s="48"/>
    </row>
    <row r="88" spans="1:7">
      <c r="A88" s="32"/>
      <c r="B88" s="33" t="s">
        <v>99</v>
      </c>
      <c r="C88" s="34">
        <f>D88+E88</f>
        <v>0</v>
      </c>
      <c r="D88" s="35">
        <v>0</v>
      </c>
      <c r="E88" s="35">
        <v>0</v>
      </c>
      <c r="F88" s="25" t="s">
        <v>335</v>
      </c>
    </row>
    <row r="89" spans="1:7" ht="31.5">
      <c r="A89" s="32" t="s">
        <v>46</v>
      </c>
      <c r="B89" s="33" t="s">
        <v>161</v>
      </c>
      <c r="C89" s="34">
        <f>(C90/C91)*100</f>
        <v>0</v>
      </c>
      <c r="D89" s="34">
        <f t="shared" ref="D89:E89" si="24">(D90/D91)*100</f>
        <v>0</v>
      </c>
      <c r="E89" s="34">
        <f t="shared" si="24"/>
        <v>0</v>
      </c>
      <c r="F89" s="25"/>
    </row>
    <row r="90" spans="1:7" ht="31.5">
      <c r="A90" s="32"/>
      <c r="B90" s="33" t="s">
        <v>162</v>
      </c>
      <c r="C90" s="34">
        <f>D90+E90</f>
        <v>0</v>
      </c>
      <c r="D90" s="35">
        <v>0</v>
      </c>
      <c r="E90" s="35">
        <v>0</v>
      </c>
      <c r="F90" s="25" t="s">
        <v>334</v>
      </c>
    </row>
    <row r="91" spans="1:7" ht="31.5">
      <c r="A91" s="32"/>
      <c r="B91" s="33" t="s">
        <v>138</v>
      </c>
      <c r="C91" s="34">
        <f>D91+E91</f>
        <v>2</v>
      </c>
      <c r="D91" s="35">
        <v>1</v>
      </c>
      <c r="E91" s="35">
        <v>1</v>
      </c>
      <c r="F91" s="25" t="s">
        <v>334</v>
      </c>
    </row>
    <row r="92" spans="1:7" ht="31.5">
      <c r="A92" s="32" t="s">
        <v>47</v>
      </c>
      <c r="B92" s="33" t="s">
        <v>163</v>
      </c>
      <c r="C92" s="34">
        <f>(C93+C94)/(C95+C96)*100</f>
        <v>100</v>
      </c>
      <c r="D92" s="34">
        <f t="shared" ref="D92:E92" si="25">(D93+D94)/(D95+D96)*100</f>
        <v>100</v>
      </c>
      <c r="E92" s="34">
        <f t="shared" si="25"/>
        <v>100</v>
      </c>
      <c r="F92" s="25"/>
    </row>
    <row r="93" spans="1:7" ht="31.5">
      <c r="A93" s="32"/>
      <c r="B93" s="33" t="s">
        <v>164</v>
      </c>
      <c r="C93" s="34">
        <f t="shared" ref="C93:C101" si="26">D93+E93</f>
        <v>2</v>
      </c>
      <c r="D93" s="35">
        <v>1</v>
      </c>
      <c r="E93" s="35">
        <v>1</v>
      </c>
      <c r="F93" s="25" t="s">
        <v>342</v>
      </c>
    </row>
    <row r="94" spans="1:7" ht="31.5">
      <c r="A94" s="32"/>
      <c r="B94" s="33" t="s">
        <v>165</v>
      </c>
      <c r="C94" s="34">
        <f t="shared" si="26"/>
        <v>0</v>
      </c>
      <c r="D94" s="35">
        <v>0</v>
      </c>
      <c r="E94" s="35">
        <v>0</v>
      </c>
      <c r="F94" s="25" t="s">
        <v>335</v>
      </c>
    </row>
    <row r="95" spans="1:7" ht="31.5">
      <c r="A95" s="32"/>
      <c r="B95" s="33" t="s">
        <v>138</v>
      </c>
      <c r="C95" s="34">
        <f t="shared" si="26"/>
        <v>2</v>
      </c>
      <c r="D95" s="35">
        <v>1</v>
      </c>
      <c r="E95" s="35">
        <v>1</v>
      </c>
      <c r="F95" s="25" t="s">
        <v>342</v>
      </c>
    </row>
    <row r="96" spans="1:7">
      <c r="A96" s="32"/>
      <c r="B96" s="33" t="s">
        <v>148</v>
      </c>
      <c r="C96" s="34">
        <f t="shared" si="26"/>
        <v>0</v>
      </c>
      <c r="D96" s="35">
        <v>0</v>
      </c>
      <c r="E96" s="35">
        <v>0</v>
      </c>
      <c r="F96" s="25" t="s">
        <v>335</v>
      </c>
    </row>
    <row r="97" spans="1:6" ht="31.5">
      <c r="A97" s="32" t="s">
        <v>48</v>
      </c>
      <c r="B97" s="33" t="s">
        <v>166</v>
      </c>
      <c r="C97" s="34">
        <f>(C98+C99)/(C100+C101)*100</f>
        <v>0</v>
      </c>
      <c r="D97" s="34">
        <f t="shared" ref="D97" si="27">(D98+D99)/(D100+D101)*100</f>
        <v>0</v>
      </c>
      <c r="E97" s="34">
        <f>(E98+E99)/(E100+E101)*100</f>
        <v>0</v>
      </c>
      <c r="F97" s="25"/>
    </row>
    <row r="98" spans="1:6" ht="31.5">
      <c r="A98" s="32"/>
      <c r="B98" s="33" t="s">
        <v>167</v>
      </c>
      <c r="C98" s="34">
        <f t="shared" si="26"/>
        <v>0</v>
      </c>
      <c r="D98" s="35">
        <v>0</v>
      </c>
      <c r="E98" s="35">
        <v>0</v>
      </c>
      <c r="F98" s="25" t="s">
        <v>342</v>
      </c>
    </row>
    <row r="99" spans="1:6" ht="31.5">
      <c r="A99" s="32"/>
      <c r="B99" s="33" t="s">
        <v>168</v>
      </c>
      <c r="C99" s="34">
        <f t="shared" si="26"/>
        <v>0</v>
      </c>
      <c r="D99" s="35">
        <v>0</v>
      </c>
      <c r="E99" s="35">
        <v>0</v>
      </c>
      <c r="F99" s="25" t="s">
        <v>335</v>
      </c>
    </row>
    <row r="100" spans="1:6" ht="31.5">
      <c r="A100" s="32"/>
      <c r="B100" s="33" t="s">
        <v>138</v>
      </c>
      <c r="C100" s="34">
        <f t="shared" si="26"/>
        <v>2</v>
      </c>
      <c r="D100" s="35">
        <v>1</v>
      </c>
      <c r="E100" s="35">
        <v>1</v>
      </c>
      <c r="F100" s="25" t="s">
        <v>342</v>
      </c>
    </row>
    <row r="101" spans="1:6">
      <c r="A101" s="32"/>
      <c r="B101" s="33" t="s">
        <v>148</v>
      </c>
      <c r="C101" s="34">
        <f t="shared" si="26"/>
        <v>0</v>
      </c>
      <c r="D101" s="35">
        <v>0</v>
      </c>
      <c r="E101" s="35">
        <v>0</v>
      </c>
      <c r="F101" s="25" t="s">
        <v>335</v>
      </c>
    </row>
    <row r="102" spans="1:6" ht="47.25">
      <c r="A102" s="29" t="s">
        <v>49</v>
      </c>
      <c r="B102" s="30" t="s">
        <v>169</v>
      </c>
      <c r="C102" s="31"/>
      <c r="D102" s="31"/>
      <c r="E102" s="31"/>
      <c r="F102" s="31"/>
    </row>
    <row r="103" spans="1:6">
      <c r="A103" s="32" t="s">
        <v>50</v>
      </c>
      <c r="B103" s="37" t="s">
        <v>170</v>
      </c>
      <c r="C103" s="34">
        <f>((C104+C105)/(C106+C107))*100</f>
        <v>100</v>
      </c>
      <c r="D103" s="34">
        <f t="shared" ref="D103:E103" si="28">((D104+D105)/(D106+D107))*100</f>
        <v>100</v>
      </c>
      <c r="E103" s="34">
        <f t="shared" si="28"/>
        <v>100</v>
      </c>
      <c r="F103" s="25"/>
    </row>
    <row r="104" spans="1:6" ht="31.5">
      <c r="A104" s="32"/>
      <c r="B104" s="33" t="s">
        <v>369</v>
      </c>
      <c r="C104" s="34">
        <f t="shared" ref="C104:C107" si="29">D104+E104</f>
        <v>2</v>
      </c>
      <c r="D104" s="35">
        <v>1</v>
      </c>
      <c r="E104" s="35">
        <v>1</v>
      </c>
      <c r="F104" s="25"/>
    </row>
    <row r="105" spans="1:6">
      <c r="A105" s="32"/>
      <c r="B105" s="33" t="s">
        <v>370</v>
      </c>
      <c r="C105" s="34">
        <f t="shared" si="29"/>
        <v>0</v>
      </c>
      <c r="D105" s="35">
        <v>0</v>
      </c>
      <c r="E105" s="35">
        <v>0</v>
      </c>
      <c r="F105" s="25" t="s">
        <v>335</v>
      </c>
    </row>
    <row r="106" spans="1:6" ht="31.5">
      <c r="A106" s="32"/>
      <c r="B106" s="33" t="s">
        <v>371</v>
      </c>
      <c r="C106" s="34">
        <f t="shared" si="29"/>
        <v>2</v>
      </c>
      <c r="D106" s="35">
        <v>1</v>
      </c>
      <c r="E106" s="35">
        <v>1</v>
      </c>
      <c r="F106" s="25"/>
    </row>
    <row r="107" spans="1:6">
      <c r="A107" s="32"/>
      <c r="B107" s="33" t="s">
        <v>345</v>
      </c>
      <c r="C107" s="34">
        <f t="shared" si="29"/>
        <v>0</v>
      </c>
      <c r="D107" s="35">
        <v>0</v>
      </c>
      <c r="E107" s="35">
        <v>0</v>
      </c>
      <c r="F107" s="25" t="s">
        <v>335</v>
      </c>
    </row>
    <row r="108" spans="1:6" ht="47.25">
      <c r="A108" s="29" t="s">
        <v>51</v>
      </c>
      <c r="B108" s="30" t="s">
        <v>171</v>
      </c>
      <c r="C108" s="31"/>
      <c r="D108" s="31"/>
      <c r="E108" s="31"/>
      <c r="F108" s="31"/>
    </row>
    <row r="109" spans="1:6" ht="31.5">
      <c r="A109" s="32" t="s">
        <v>52</v>
      </c>
      <c r="B109" s="33" t="s">
        <v>173</v>
      </c>
      <c r="C109" s="34">
        <f>(C110+C111)/(C112+C113)</f>
        <v>164.64124293785312</v>
      </c>
      <c r="D109" s="25" t="s">
        <v>325</v>
      </c>
      <c r="E109" s="25" t="s">
        <v>325</v>
      </c>
      <c r="F109" s="25"/>
    </row>
    <row r="110" spans="1:6" ht="31.5">
      <c r="A110" s="32"/>
      <c r="B110" s="33" t="s">
        <v>174</v>
      </c>
      <c r="C110" s="35">
        <v>87424.5</v>
      </c>
      <c r="D110" s="25" t="s">
        <v>325</v>
      </c>
      <c r="E110" s="25" t="s">
        <v>325</v>
      </c>
      <c r="F110" s="25" t="s">
        <v>367</v>
      </c>
    </row>
    <row r="111" spans="1:6" ht="31.5">
      <c r="A111" s="32"/>
      <c r="B111" s="33" t="s">
        <v>175</v>
      </c>
      <c r="C111" s="35">
        <v>0</v>
      </c>
      <c r="D111" s="25" t="s">
        <v>325</v>
      </c>
      <c r="E111" s="25" t="s">
        <v>325</v>
      </c>
      <c r="F111" s="25" t="s">
        <v>367</v>
      </c>
    </row>
    <row r="112" spans="1:6" ht="31.5">
      <c r="A112" s="32"/>
      <c r="B112" s="33" t="s">
        <v>176</v>
      </c>
      <c r="C112" s="35">
        <v>531</v>
      </c>
      <c r="D112" s="25" t="s">
        <v>325</v>
      </c>
      <c r="E112" s="25" t="s">
        <v>325</v>
      </c>
      <c r="F112" s="25" t="s">
        <v>367</v>
      </c>
    </row>
    <row r="113" spans="1:6" ht="31.5">
      <c r="A113" s="32"/>
      <c r="B113" s="33" t="s">
        <v>177</v>
      </c>
      <c r="C113" s="35">
        <v>0</v>
      </c>
      <c r="D113" s="25" t="s">
        <v>325</v>
      </c>
      <c r="E113" s="25" t="s">
        <v>325</v>
      </c>
      <c r="F113" s="25" t="s">
        <v>367</v>
      </c>
    </row>
    <row r="114" spans="1:6" ht="31.5">
      <c r="A114" s="32" t="s">
        <v>53</v>
      </c>
      <c r="B114" s="33" t="s">
        <v>178</v>
      </c>
      <c r="C114" s="34">
        <f>(C115+C116)/(C117+C118)*100</f>
        <v>10.053453383799512</v>
      </c>
      <c r="D114" s="25" t="s">
        <v>325</v>
      </c>
      <c r="E114" s="25" t="s">
        <v>325</v>
      </c>
      <c r="F114" s="25"/>
    </row>
    <row r="115" spans="1:6" ht="31.5">
      <c r="A115" s="32"/>
      <c r="B115" s="33" t="s">
        <v>179</v>
      </c>
      <c r="C115" s="35">
        <v>4767.8</v>
      </c>
      <c r="D115" s="25" t="s">
        <v>325</v>
      </c>
      <c r="E115" s="25" t="s">
        <v>325</v>
      </c>
      <c r="F115" s="25" t="s">
        <v>367</v>
      </c>
    </row>
    <row r="116" spans="1:6" ht="31.5">
      <c r="A116" s="32"/>
      <c r="B116" s="33" t="s">
        <v>180</v>
      </c>
      <c r="C116" s="35">
        <v>0</v>
      </c>
      <c r="D116" s="25" t="s">
        <v>325</v>
      </c>
      <c r="E116" s="25" t="s">
        <v>325</v>
      </c>
      <c r="F116" s="25" t="s">
        <v>367</v>
      </c>
    </row>
    <row r="117" spans="1:6" ht="31.5">
      <c r="A117" s="32"/>
      <c r="B117" s="33" t="s">
        <v>181</v>
      </c>
      <c r="C117" s="35">
        <v>47424.5</v>
      </c>
      <c r="D117" s="25" t="s">
        <v>325</v>
      </c>
      <c r="E117" s="25" t="s">
        <v>325</v>
      </c>
      <c r="F117" s="25" t="s">
        <v>367</v>
      </c>
    </row>
    <row r="118" spans="1:6" ht="31.5">
      <c r="A118" s="32"/>
      <c r="B118" s="33" t="s">
        <v>182</v>
      </c>
      <c r="C118" s="35">
        <v>0</v>
      </c>
      <c r="D118" s="25" t="s">
        <v>325</v>
      </c>
      <c r="E118" s="25" t="s">
        <v>325</v>
      </c>
      <c r="F118" s="25" t="s">
        <v>367</v>
      </c>
    </row>
    <row r="119" spans="1:6" ht="31.5">
      <c r="A119" s="29" t="s">
        <v>54</v>
      </c>
      <c r="B119" s="30" t="s">
        <v>172</v>
      </c>
      <c r="C119" s="31"/>
      <c r="D119" s="31"/>
      <c r="E119" s="31"/>
      <c r="F119" s="31"/>
    </row>
    <row r="120" spans="1:6" ht="31.5">
      <c r="A120" s="32" t="s">
        <v>55</v>
      </c>
      <c r="B120" s="33" t="s">
        <v>183</v>
      </c>
      <c r="C120" s="34">
        <f>(C121+C122)/(C123+C124)*100</f>
        <v>0</v>
      </c>
      <c r="D120" s="34">
        <f t="shared" ref="D120:E120" si="30">(D121+D122)/(D123+D124)*100</f>
        <v>0</v>
      </c>
      <c r="E120" s="34">
        <f t="shared" si="30"/>
        <v>0</v>
      </c>
      <c r="F120" s="25"/>
    </row>
    <row r="121" spans="1:6" ht="47.25">
      <c r="A121" s="32"/>
      <c r="B121" s="33" t="s">
        <v>184</v>
      </c>
      <c r="C121" s="34">
        <f t="shared" ref="C121:C154" si="31">D121+E121</f>
        <v>0</v>
      </c>
      <c r="D121" s="35">
        <v>0</v>
      </c>
      <c r="E121" s="35">
        <v>0</v>
      </c>
      <c r="F121" s="25" t="s">
        <v>342</v>
      </c>
    </row>
    <row r="122" spans="1:6" ht="31.5">
      <c r="A122" s="32"/>
      <c r="B122" s="33" t="s">
        <v>185</v>
      </c>
      <c r="C122" s="34">
        <f t="shared" si="31"/>
        <v>0</v>
      </c>
      <c r="D122" s="35">
        <v>0</v>
      </c>
      <c r="E122" s="35">
        <v>0</v>
      </c>
      <c r="F122" s="25" t="s">
        <v>335</v>
      </c>
    </row>
    <row r="123" spans="1:6" ht="31.5">
      <c r="A123" s="32"/>
      <c r="B123" s="33" t="s">
        <v>138</v>
      </c>
      <c r="C123" s="34">
        <f t="shared" si="31"/>
        <v>2</v>
      </c>
      <c r="D123" s="35">
        <v>1</v>
      </c>
      <c r="E123" s="35">
        <v>1</v>
      </c>
      <c r="F123" s="25" t="s">
        <v>342</v>
      </c>
    </row>
    <row r="124" spans="1:6">
      <c r="A124" s="32"/>
      <c r="B124" s="33" t="s">
        <v>148</v>
      </c>
      <c r="C124" s="34">
        <f t="shared" si="31"/>
        <v>0</v>
      </c>
      <c r="D124" s="35">
        <v>0</v>
      </c>
      <c r="E124" s="35">
        <v>0</v>
      </c>
      <c r="F124" s="25" t="s">
        <v>335</v>
      </c>
    </row>
    <row r="125" spans="1:6" ht="31.5">
      <c r="A125" s="32" t="s">
        <v>56</v>
      </c>
      <c r="B125" s="33" t="s">
        <v>186</v>
      </c>
      <c r="C125" s="34">
        <f>(C126+C127)/(C128+C129)*100</f>
        <v>100</v>
      </c>
      <c r="D125" s="34">
        <f t="shared" ref="D125:E125" si="32">(D126+D127)/(D128+D129)*100</f>
        <v>100</v>
      </c>
      <c r="E125" s="34">
        <f t="shared" si="32"/>
        <v>100</v>
      </c>
      <c r="F125" s="25"/>
    </row>
    <row r="126" spans="1:6" ht="31.5">
      <c r="A126" s="32"/>
      <c r="B126" s="33" t="s">
        <v>187</v>
      </c>
      <c r="C126" s="34">
        <f t="shared" si="31"/>
        <v>2</v>
      </c>
      <c r="D126" s="35">
        <v>1</v>
      </c>
      <c r="E126" s="35">
        <v>1</v>
      </c>
      <c r="F126" s="25" t="s">
        <v>342</v>
      </c>
    </row>
    <row r="127" spans="1:6" ht="31.5">
      <c r="A127" s="32"/>
      <c r="B127" s="33" t="s">
        <v>188</v>
      </c>
      <c r="C127" s="34">
        <f t="shared" si="31"/>
        <v>0</v>
      </c>
      <c r="D127" s="35">
        <v>0</v>
      </c>
      <c r="E127" s="35">
        <v>0</v>
      </c>
      <c r="F127" s="25" t="s">
        <v>335</v>
      </c>
    </row>
    <row r="128" spans="1:6" ht="31.5">
      <c r="A128" s="32"/>
      <c r="B128" s="33" t="s">
        <v>138</v>
      </c>
      <c r="C128" s="34">
        <f t="shared" si="31"/>
        <v>2</v>
      </c>
      <c r="D128" s="35">
        <v>1</v>
      </c>
      <c r="E128" s="35">
        <v>1</v>
      </c>
      <c r="F128" s="25" t="s">
        <v>342</v>
      </c>
    </row>
    <row r="129" spans="1:6">
      <c r="A129" s="32"/>
      <c r="B129" s="33" t="s">
        <v>148</v>
      </c>
      <c r="C129" s="34">
        <f t="shared" si="31"/>
        <v>0</v>
      </c>
      <c r="D129" s="35">
        <v>0</v>
      </c>
      <c r="E129" s="35">
        <v>0</v>
      </c>
      <c r="F129" s="25" t="s">
        <v>335</v>
      </c>
    </row>
    <row r="130" spans="1:6" ht="31.5">
      <c r="A130" s="32" t="s">
        <v>57</v>
      </c>
      <c r="B130" s="33" t="s">
        <v>189</v>
      </c>
      <c r="C130" s="34">
        <f>(C131+C132)/(C133+C134)*100</f>
        <v>100</v>
      </c>
      <c r="D130" s="34">
        <f t="shared" ref="D130:E130" si="33">(D131+D132)/(D133+D134)*100</f>
        <v>100</v>
      </c>
      <c r="E130" s="34">
        <f t="shared" si="33"/>
        <v>100</v>
      </c>
      <c r="F130" s="25"/>
    </row>
    <row r="131" spans="1:6" ht="31.5">
      <c r="A131" s="32"/>
      <c r="B131" s="33" t="s">
        <v>190</v>
      </c>
      <c r="C131" s="34">
        <f t="shared" si="31"/>
        <v>2</v>
      </c>
      <c r="D131" s="35">
        <v>1</v>
      </c>
      <c r="E131" s="35">
        <v>1</v>
      </c>
      <c r="F131" s="25" t="s">
        <v>342</v>
      </c>
    </row>
    <row r="132" spans="1:6" ht="31.5">
      <c r="A132" s="32"/>
      <c r="B132" s="33" t="s">
        <v>191</v>
      </c>
      <c r="C132" s="34">
        <f t="shared" si="31"/>
        <v>0</v>
      </c>
      <c r="D132" s="35">
        <v>0</v>
      </c>
      <c r="E132" s="35">
        <v>0</v>
      </c>
      <c r="F132" s="25" t="s">
        <v>335</v>
      </c>
    </row>
    <row r="133" spans="1:6" ht="31.5">
      <c r="A133" s="32"/>
      <c r="B133" s="33" t="s">
        <v>138</v>
      </c>
      <c r="C133" s="34">
        <f t="shared" si="31"/>
        <v>2</v>
      </c>
      <c r="D133" s="35">
        <v>1</v>
      </c>
      <c r="E133" s="35">
        <v>1</v>
      </c>
      <c r="F133" s="25" t="s">
        <v>342</v>
      </c>
    </row>
    <row r="134" spans="1:6">
      <c r="A134" s="32"/>
      <c r="B134" s="33" t="s">
        <v>148</v>
      </c>
      <c r="C134" s="34">
        <f t="shared" si="31"/>
        <v>0</v>
      </c>
      <c r="D134" s="35">
        <v>0</v>
      </c>
      <c r="E134" s="35">
        <v>0</v>
      </c>
      <c r="F134" s="25" t="s">
        <v>335</v>
      </c>
    </row>
    <row r="135" spans="1:6">
      <c r="A135" s="32" t="s">
        <v>58</v>
      </c>
      <c r="B135" s="33" t="s">
        <v>192</v>
      </c>
      <c r="C135" s="34">
        <f>(C136+C137)/(C138+C139)*100</f>
        <v>0</v>
      </c>
      <c r="D135" s="34">
        <f t="shared" ref="D135:E135" si="34">(D136+D137)/(D138+D139)*100</f>
        <v>0</v>
      </c>
      <c r="E135" s="34">
        <f t="shared" si="34"/>
        <v>0</v>
      </c>
      <c r="F135" s="25"/>
    </row>
    <row r="136" spans="1:6" ht="31.5">
      <c r="A136" s="32"/>
      <c r="B136" s="33" t="s">
        <v>193</v>
      </c>
      <c r="C136" s="34">
        <f t="shared" si="31"/>
        <v>0</v>
      </c>
      <c r="D136" s="35">
        <v>0</v>
      </c>
      <c r="E136" s="35">
        <v>0</v>
      </c>
      <c r="F136" s="25" t="s">
        <v>342</v>
      </c>
    </row>
    <row r="137" spans="1:6">
      <c r="A137" s="32"/>
      <c r="B137" s="33" t="s">
        <v>194</v>
      </c>
      <c r="C137" s="34">
        <f t="shared" si="31"/>
        <v>0</v>
      </c>
      <c r="D137" s="35">
        <v>0</v>
      </c>
      <c r="E137" s="35">
        <v>0</v>
      </c>
      <c r="F137" s="25" t="s">
        <v>335</v>
      </c>
    </row>
    <row r="138" spans="1:6" ht="31.5">
      <c r="A138" s="32"/>
      <c r="B138" s="33" t="s">
        <v>138</v>
      </c>
      <c r="C138" s="34">
        <f t="shared" si="31"/>
        <v>2</v>
      </c>
      <c r="D138" s="35">
        <v>1</v>
      </c>
      <c r="E138" s="35">
        <v>1</v>
      </c>
      <c r="F138" s="25" t="s">
        <v>342</v>
      </c>
    </row>
    <row r="139" spans="1:6">
      <c r="A139" s="32"/>
      <c r="B139" s="33" t="s">
        <v>148</v>
      </c>
      <c r="C139" s="34">
        <f t="shared" si="31"/>
        <v>0</v>
      </c>
      <c r="D139" s="35">
        <v>0</v>
      </c>
      <c r="E139" s="35">
        <v>0</v>
      </c>
      <c r="F139" s="25" t="s">
        <v>335</v>
      </c>
    </row>
    <row r="140" spans="1:6" ht="31.5">
      <c r="A140" s="32" t="s">
        <v>59</v>
      </c>
      <c r="B140" s="33" t="s">
        <v>195</v>
      </c>
      <c r="C140" s="34">
        <f>(C141+C142)/(C143+C144)*100</f>
        <v>100</v>
      </c>
      <c r="D140" s="34">
        <f t="shared" ref="D140:E140" si="35">(D141+D142)/(D143+D144)*100</f>
        <v>100</v>
      </c>
      <c r="E140" s="34">
        <f t="shared" si="35"/>
        <v>100</v>
      </c>
      <c r="F140" s="25"/>
    </row>
    <row r="141" spans="1:6" ht="47.25">
      <c r="A141" s="32"/>
      <c r="B141" s="33" t="s">
        <v>196</v>
      </c>
      <c r="C141" s="34">
        <f t="shared" si="31"/>
        <v>2</v>
      </c>
      <c r="D141" s="35">
        <v>1</v>
      </c>
      <c r="E141" s="35">
        <v>1</v>
      </c>
      <c r="F141" s="25" t="s">
        <v>342</v>
      </c>
    </row>
    <row r="142" spans="1:6" ht="31.5">
      <c r="A142" s="32"/>
      <c r="B142" s="33" t="s">
        <v>197</v>
      </c>
      <c r="C142" s="34">
        <f t="shared" si="31"/>
        <v>0</v>
      </c>
      <c r="D142" s="35">
        <v>0</v>
      </c>
      <c r="E142" s="35">
        <v>0</v>
      </c>
      <c r="F142" s="25" t="s">
        <v>335</v>
      </c>
    </row>
    <row r="143" spans="1:6" ht="31.5">
      <c r="A143" s="32"/>
      <c r="B143" s="33" t="s">
        <v>138</v>
      </c>
      <c r="C143" s="34">
        <f t="shared" si="31"/>
        <v>2</v>
      </c>
      <c r="D143" s="35">
        <v>1</v>
      </c>
      <c r="E143" s="35">
        <v>1</v>
      </c>
      <c r="F143" s="25" t="s">
        <v>342</v>
      </c>
    </row>
    <row r="144" spans="1:6">
      <c r="A144" s="32"/>
      <c r="B144" s="33" t="s">
        <v>148</v>
      </c>
      <c r="C144" s="34">
        <f t="shared" si="31"/>
        <v>0</v>
      </c>
      <c r="D144" s="35">
        <v>0</v>
      </c>
      <c r="E144" s="35">
        <v>0</v>
      </c>
      <c r="F144" s="25" t="s">
        <v>335</v>
      </c>
    </row>
    <row r="145" spans="1:6" ht="31.5">
      <c r="A145" s="32" t="s">
        <v>60</v>
      </c>
      <c r="B145" s="33" t="s">
        <v>198</v>
      </c>
      <c r="C145" s="34" t="e">
        <f>(C146+C147)/(C148+C149)*100</f>
        <v>#DIV/0!</v>
      </c>
      <c r="D145" s="34">
        <f t="shared" ref="D145:E145" si="36">(D146+D147)/(D148+D149)*100</f>
        <v>0</v>
      </c>
      <c r="E145" s="34">
        <f t="shared" si="36"/>
        <v>0</v>
      </c>
      <c r="F145" s="25"/>
    </row>
    <row r="146" spans="1:6" ht="47.25">
      <c r="A146" s="32"/>
      <c r="B146" s="33" t="s">
        <v>199</v>
      </c>
      <c r="C146" s="34">
        <f t="shared" si="31"/>
        <v>0</v>
      </c>
      <c r="D146" s="35">
        <v>0</v>
      </c>
      <c r="E146" s="35">
        <v>0</v>
      </c>
      <c r="F146" s="25" t="s">
        <v>342</v>
      </c>
    </row>
    <row r="147" spans="1:6" ht="31.5">
      <c r="A147" s="32"/>
      <c r="B147" s="33" t="s">
        <v>200</v>
      </c>
      <c r="C147" s="34">
        <f t="shared" si="31"/>
        <v>0</v>
      </c>
      <c r="D147" s="35">
        <v>0</v>
      </c>
      <c r="E147" s="35">
        <v>0</v>
      </c>
      <c r="F147" s="25" t="s">
        <v>335</v>
      </c>
    </row>
    <row r="148" spans="1:6" ht="31.5">
      <c r="A148" s="32"/>
      <c r="B148" s="33" t="s">
        <v>138</v>
      </c>
      <c r="C148" s="34"/>
      <c r="D148" s="35">
        <v>1</v>
      </c>
      <c r="E148" s="35">
        <v>1</v>
      </c>
      <c r="F148" s="25" t="s">
        <v>342</v>
      </c>
    </row>
    <row r="149" spans="1:6">
      <c r="A149" s="32"/>
      <c r="B149" s="33" t="s">
        <v>148</v>
      </c>
      <c r="C149" s="34">
        <f t="shared" si="31"/>
        <v>0</v>
      </c>
      <c r="D149" s="35">
        <v>0</v>
      </c>
      <c r="E149" s="35">
        <v>0</v>
      </c>
      <c r="F149" s="25" t="s">
        <v>335</v>
      </c>
    </row>
    <row r="150" spans="1:6" ht="31.5">
      <c r="A150" s="32" t="s">
        <v>61</v>
      </c>
      <c r="B150" s="33" t="s">
        <v>201</v>
      </c>
      <c r="C150" s="34">
        <f>(C151+C152)/(C153+C154)*100</f>
        <v>0</v>
      </c>
      <c r="D150" s="34">
        <f t="shared" ref="D150:E150" si="37">(D151+D152)/(D153+D154)*100</f>
        <v>0</v>
      </c>
      <c r="E150" s="34">
        <f t="shared" si="37"/>
        <v>0</v>
      </c>
      <c r="F150" s="25"/>
    </row>
    <row r="151" spans="1:6" ht="47.25">
      <c r="A151" s="32"/>
      <c r="B151" s="33" t="s">
        <v>202</v>
      </c>
      <c r="C151" s="34">
        <f>D151+E151</f>
        <v>0</v>
      </c>
      <c r="D151" s="35">
        <v>0</v>
      </c>
      <c r="E151" s="35">
        <v>0</v>
      </c>
      <c r="F151" s="25" t="s">
        <v>342</v>
      </c>
    </row>
    <row r="152" spans="1:6" ht="31.5">
      <c r="A152" s="32"/>
      <c r="B152" s="33" t="s">
        <v>203</v>
      </c>
      <c r="C152" s="34">
        <f>D152+E152</f>
        <v>0</v>
      </c>
      <c r="D152" s="35">
        <v>0</v>
      </c>
      <c r="E152" s="35">
        <v>0</v>
      </c>
      <c r="F152" s="25" t="s">
        <v>335</v>
      </c>
    </row>
    <row r="153" spans="1:6" ht="31.5">
      <c r="A153" s="32"/>
      <c r="B153" s="33" t="s">
        <v>138</v>
      </c>
      <c r="C153" s="34">
        <f t="shared" si="31"/>
        <v>2</v>
      </c>
      <c r="D153" s="35">
        <v>1</v>
      </c>
      <c r="E153" s="35">
        <v>1</v>
      </c>
      <c r="F153" s="25" t="s">
        <v>342</v>
      </c>
    </row>
    <row r="154" spans="1:6">
      <c r="A154" s="32"/>
      <c r="B154" s="33" t="s">
        <v>148</v>
      </c>
      <c r="C154" s="34">
        <f t="shared" si="31"/>
        <v>0</v>
      </c>
      <c r="D154" s="35">
        <v>0</v>
      </c>
      <c r="E154" s="35">
        <v>0</v>
      </c>
      <c r="F154" s="25" t="s">
        <v>335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2"/>
  <sheetViews>
    <sheetView zoomScale="60" zoomScaleNormal="60" workbookViewId="0">
      <selection activeCell="D140" sqref="D140"/>
    </sheetView>
  </sheetViews>
  <sheetFormatPr defaultRowHeight="15"/>
  <cols>
    <col min="1" max="1" width="11.28515625" bestFit="1" customWidth="1"/>
    <col min="2" max="2" width="127.5703125" style="45" customWidth="1"/>
    <col min="3" max="3" width="20" customWidth="1"/>
    <col min="4" max="4" width="23.5703125" customWidth="1"/>
  </cols>
  <sheetData>
    <row r="1" spans="1:4" ht="15.75">
      <c r="A1" s="6" t="s">
        <v>0</v>
      </c>
      <c r="B1" s="6" t="s">
        <v>1</v>
      </c>
      <c r="C1" s="8" t="s">
        <v>521</v>
      </c>
      <c r="D1" s="8" t="s">
        <v>8</v>
      </c>
    </row>
    <row r="2" spans="1:4" ht="30.75" customHeight="1">
      <c r="A2" s="10" t="s">
        <v>522</v>
      </c>
      <c r="B2" s="20" t="s">
        <v>523</v>
      </c>
      <c r="C2" s="11"/>
      <c r="D2" s="11"/>
    </row>
    <row r="3" spans="1:4" ht="30.75" customHeight="1">
      <c r="A3" s="12" t="s">
        <v>524</v>
      </c>
      <c r="B3" s="18" t="s">
        <v>525</v>
      </c>
      <c r="C3" s="13"/>
      <c r="D3" s="13"/>
    </row>
    <row r="4" spans="1:4" ht="52.5" customHeight="1">
      <c r="A4" s="2" t="s">
        <v>526</v>
      </c>
      <c r="B4" s="3" t="s">
        <v>527</v>
      </c>
      <c r="C4" s="14" t="e">
        <f>(C5/C6)*100</f>
        <v>#DIV/0!</v>
      </c>
      <c r="D4" s="4"/>
    </row>
    <row r="5" spans="1:4" ht="47.25">
      <c r="A5" s="2"/>
      <c r="B5" s="3" t="s">
        <v>528</v>
      </c>
      <c r="C5" s="16">
        <v>0</v>
      </c>
      <c r="D5" s="4" t="s">
        <v>336</v>
      </c>
    </row>
    <row r="6" spans="1:4" ht="15.75">
      <c r="A6" s="2"/>
      <c r="B6" s="3" t="s">
        <v>529</v>
      </c>
      <c r="C6" s="16">
        <v>0</v>
      </c>
      <c r="D6" s="4"/>
    </row>
    <row r="7" spans="1:4" ht="47.25">
      <c r="A7" s="2" t="s">
        <v>530</v>
      </c>
      <c r="B7" s="3" t="s">
        <v>531</v>
      </c>
      <c r="C7" s="14" t="e">
        <f>(C8/C9)*100</f>
        <v>#DIV/0!</v>
      </c>
      <c r="D7" s="4"/>
    </row>
    <row r="8" spans="1:4" ht="31.5">
      <c r="A8" s="2"/>
      <c r="B8" s="3" t="s">
        <v>506</v>
      </c>
      <c r="C8" s="16">
        <v>0</v>
      </c>
      <c r="D8" s="4" t="s">
        <v>337</v>
      </c>
    </row>
    <row r="9" spans="1:4" ht="15.75">
      <c r="A9" s="2"/>
      <c r="B9" s="3" t="s">
        <v>532</v>
      </c>
      <c r="C9" s="16">
        <v>0</v>
      </c>
      <c r="D9" s="4"/>
    </row>
    <row r="10" spans="1:4" ht="30.75" customHeight="1">
      <c r="A10" s="12" t="s">
        <v>533</v>
      </c>
      <c r="B10" s="18" t="s">
        <v>534</v>
      </c>
      <c r="C10" s="13"/>
      <c r="D10" s="13"/>
    </row>
    <row r="11" spans="1:4" ht="63">
      <c r="A11" s="2" t="s">
        <v>535</v>
      </c>
      <c r="B11" s="3" t="s">
        <v>536</v>
      </c>
      <c r="C11" s="14" t="e">
        <f>((C12+C13)/C14)*100</f>
        <v>#DIV/0!</v>
      </c>
      <c r="D11" s="4"/>
    </row>
    <row r="12" spans="1:4" ht="31.5">
      <c r="A12" s="2"/>
      <c r="B12" s="3" t="s">
        <v>537</v>
      </c>
      <c r="C12" s="16">
        <v>0</v>
      </c>
      <c r="D12" s="4" t="s">
        <v>337</v>
      </c>
    </row>
    <row r="13" spans="1:4" ht="31.5">
      <c r="A13" s="2"/>
      <c r="B13" s="3" t="s">
        <v>538</v>
      </c>
      <c r="C13" s="16">
        <v>0</v>
      </c>
      <c r="D13" s="4" t="s">
        <v>337</v>
      </c>
    </row>
    <row r="14" spans="1:4" ht="31.5">
      <c r="A14" s="2"/>
      <c r="B14" s="3" t="s">
        <v>539</v>
      </c>
      <c r="C14" s="16">
        <v>0</v>
      </c>
      <c r="D14" s="4" t="s">
        <v>337</v>
      </c>
    </row>
    <row r="15" spans="1:4" ht="63">
      <c r="A15" s="2" t="s">
        <v>540</v>
      </c>
      <c r="B15" s="3" t="s">
        <v>541</v>
      </c>
      <c r="C15" s="4"/>
      <c r="D15" s="4"/>
    </row>
    <row r="16" spans="1:4" ht="15.75">
      <c r="A16" s="2"/>
      <c r="B16" s="3" t="s">
        <v>542</v>
      </c>
      <c r="C16" s="14" t="e">
        <f>(C17/C20)*100</f>
        <v>#DIV/0!</v>
      </c>
      <c r="D16" s="4"/>
    </row>
    <row r="17" spans="1:4" ht="47.25">
      <c r="A17" s="2"/>
      <c r="B17" s="3" t="s">
        <v>543</v>
      </c>
      <c r="C17" s="16">
        <v>0</v>
      </c>
      <c r="D17" s="4" t="s">
        <v>336</v>
      </c>
    </row>
    <row r="18" spans="1:4" ht="15.75">
      <c r="A18" s="2"/>
      <c r="B18" s="3" t="s">
        <v>544</v>
      </c>
      <c r="C18" s="14" t="e">
        <f>(C19/C20)*100</f>
        <v>#DIV/0!</v>
      </c>
      <c r="D18" s="4"/>
    </row>
    <row r="19" spans="1:4" ht="47.25">
      <c r="A19" s="2"/>
      <c r="B19" s="3" t="s">
        <v>545</v>
      </c>
      <c r="C19" s="16">
        <v>0</v>
      </c>
      <c r="D19" s="4" t="s">
        <v>336</v>
      </c>
    </row>
    <row r="20" spans="1:4" ht="63">
      <c r="A20" s="2"/>
      <c r="B20" s="3" t="s">
        <v>546</v>
      </c>
      <c r="C20" s="16">
        <v>0</v>
      </c>
      <c r="D20" s="4" t="s">
        <v>336</v>
      </c>
    </row>
    <row r="21" spans="1:4" ht="63">
      <c r="A21" s="2" t="s">
        <v>547</v>
      </c>
      <c r="B21" s="3" t="s">
        <v>548</v>
      </c>
      <c r="C21" s="4"/>
      <c r="D21" s="4"/>
    </row>
    <row r="22" spans="1:4" ht="15.75">
      <c r="A22" s="2"/>
      <c r="B22" s="3" t="s">
        <v>549</v>
      </c>
      <c r="C22" s="14" t="e">
        <f>(C23/C26)*100</f>
        <v>#DIV/0!</v>
      </c>
      <c r="D22" s="4"/>
    </row>
    <row r="23" spans="1:4" ht="31.5">
      <c r="A23" s="2"/>
      <c r="B23" s="3" t="s">
        <v>550</v>
      </c>
      <c r="C23" s="16">
        <v>0</v>
      </c>
      <c r="D23" s="4" t="s">
        <v>337</v>
      </c>
    </row>
    <row r="24" spans="1:4" ht="15.75">
      <c r="A24" s="2"/>
      <c r="B24" s="3" t="s">
        <v>544</v>
      </c>
      <c r="C24" s="14" t="e">
        <f>(C25/C26)*100</f>
        <v>#DIV/0!</v>
      </c>
      <c r="D24" s="4"/>
    </row>
    <row r="25" spans="1:4" ht="31.5">
      <c r="A25" s="2"/>
      <c r="B25" s="3" t="s">
        <v>551</v>
      </c>
      <c r="C25" s="16">
        <v>0</v>
      </c>
      <c r="D25" s="4" t="s">
        <v>337</v>
      </c>
    </row>
    <row r="26" spans="1:4" ht="31.5">
      <c r="A26" s="2"/>
      <c r="B26" s="3" t="s">
        <v>506</v>
      </c>
      <c r="C26" s="16">
        <v>0</v>
      </c>
      <c r="D26" s="4" t="s">
        <v>337</v>
      </c>
    </row>
    <row r="27" spans="1:4" ht="47.25">
      <c r="A27" s="2" t="s">
        <v>552</v>
      </c>
      <c r="B27" s="3" t="s">
        <v>553</v>
      </c>
      <c r="C27" s="14" t="e">
        <f>(C28/C29)*100</f>
        <v>#DIV/0!</v>
      </c>
      <c r="D27" s="4"/>
    </row>
    <row r="28" spans="1:4" ht="47.25">
      <c r="A28" s="2"/>
      <c r="B28" s="3" t="s">
        <v>554</v>
      </c>
      <c r="C28" s="16">
        <v>0</v>
      </c>
      <c r="D28" s="4" t="s">
        <v>336</v>
      </c>
    </row>
    <row r="29" spans="1:4" ht="63">
      <c r="A29" s="2"/>
      <c r="B29" s="3" t="s">
        <v>546</v>
      </c>
      <c r="C29" s="16">
        <v>0</v>
      </c>
      <c r="D29" s="4" t="s">
        <v>336</v>
      </c>
    </row>
    <row r="30" spans="1:4" ht="63">
      <c r="A30" s="2" t="s">
        <v>555</v>
      </c>
      <c r="B30" s="3" t="s">
        <v>556</v>
      </c>
      <c r="C30" s="4"/>
      <c r="D30" s="4"/>
    </row>
    <row r="31" spans="1:4" ht="15.75">
      <c r="A31" s="2"/>
      <c r="B31" s="3" t="s">
        <v>557</v>
      </c>
      <c r="C31" s="14" t="e">
        <f>(C32/C37)*100</f>
        <v>#DIV/0!</v>
      </c>
      <c r="D31" s="4"/>
    </row>
    <row r="32" spans="1:4" ht="31.5">
      <c r="A32" s="2"/>
      <c r="B32" s="3" t="s">
        <v>558</v>
      </c>
      <c r="C32" s="16">
        <v>0</v>
      </c>
      <c r="D32" s="4" t="s">
        <v>337</v>
      </c>
    </row>
    <row r="33" spans="1:4" ht="15.75">
      <c r="A33" s="2"/>
      <c r="B33" s="3" t="s">
        <v>559</v>
      </c>
      <c r="C33" s="14" t="e">
        <f>(C34/C37)*100</f>
        <v>#DIV/0!</v>
      </c>
      <c r="D33" s="4"/>
    </row>
    <row r="34" spans="1:4" ht="31.5">
      <c r="A34" s="2"/>
      <c r="B34" s="3" t="s">
        <v>560</v>
      </c>
      <c r="C34" s="16"/>
      <c r="D34" s="4" t="s">
        <v>337</v>
      </c>
    </row>
    <row r="35" spans="1:4" ht="15.75">
      <c r="A35" s="2"/>
      <c r="B35" s="3" t="s">
        <v>561</v>
      </c>
      <c r="C35" s="14" t="e">
        <f>(C36/C37)*100</f>
        <v>#DIV/0!</v>
      </c>
      <c r="D35" s="4"/>
    </row>
    <row r="36" spans="1:4" ht="31.5">
      <c r="A36" s="2"/>
      <c r="B36" s="3" t="s">
        <v>562</v>
      </c>
      <c r="C36" s="16">
        <v>0</v>
      </c>
      <c r="D36" s="4" t="s">
        <v>337</v>
      </c>
    </row>
    <row r="37" spans="1:4" ht="31.5">
      <c r="A37" s="2"/>
      <c r="B37" s="3" t="s">
        <v>506</v>
      </c>
      <c r="C37" s="16">
        <v>0</v>
      </c>
      <c r="D37" s="4" t="s">
        <v>337</v>
      </c>
    </row>
    <row r="38" spans="1:4" ht="47.25">
      <c r="A38" s="2" t="s">
        <v>563</v>
      </c>
      <c r="B38" s="3" t="s">
        <v>564</v>
      </c>
      <c r="C38" s="14" t="e">
        <f>(C39/C40)*100</f>
        <v>#DIV/0!</v>
      </c>
      <c r="D38" s="4"/>
    </row>
    <row r="39" spans="1:4" ht="31.5">
      <c r="A39" s="2"/>
      <c r="B39" s="3" t="s">
        <v>565</v>
      </c>
      <c r="C39" s="16">
        <v>0</v>
      </c>
      <c r="D39" s="4" t="s">
        <v>337</v>
      </c>
    </row>
    <row r="40" spans="1:4" ht="31.5">
      <c r="A40" s="2"/>
      <c r="B40" s="3" t="s">
        <v>566</v>
      </c>
      <c r="C40" s="16">
        <v>0</v>
      </c>
      <c r="D40" s="4" t="s">
        <v>337</v>
      </c>
    </row>
    <row r="41" spans="1:4" ht="15.75" customHeight="1">
      <c r="A41" s="12" t="s">
        <v>567</v>
      </c>
      <c r="B41" s="18" t="s">
        <v>568</v>
      </c>
      <c r="C41" s="13"/>
      <c r="D41" s="13"/>
    </row>
    <row r="42" spans="1:4" ht="63">
      <c r="A42" s="2" t="s">
        <v>569</v>
      </c>
      <c r="B42" s="3" t="s">
        <v>570</v>
      </c>
      <c r="C42" s="4"/>
      <c r="D42" s="4"/>
    </row>
    <row r="43" spans="1:4" ht="15.75">
      <c r="A43" s="2"/>
      <c r="B43" s="3" t="s">
        <v>571</v>
      </c>
      <c r="C43" s="14" t="e">
        <f>(C44/C45)*100</f>
        <v>#DIV/0!</v>
      </c>
      <c r="D43" s="4"/>
    </row>
    <row r="44" spans="1:4" ht="47.25">
      <c r="A44" s="2"/>
      <c r="B44" s="3" t="s">
        <v>572</v>
      </c>
      <c r="C44" s="16">
        <v>0</v>
      </c>
      <c r="D44" s="4" t="s">
        <v>337</v>
      </c>
    </row>
    <row r="45" spans="1:4" ht="47.25">
      <c r="A45" s="2"/>
      <c r="B45" s="3" t="s">
        <v>573</v>
      </c>
      <c r="C45" s="16">
        <v>0</v>
      </c>
      <c r="D45" s="4" t="s">
        <v>337</v>
      </c>
    </row>
    <row r="46" spans="1:4" ht="15.75">
      <c r="A46" s="2"/>
      <c r="B46" s="3" t="s">
        <v>574</v>
      </c>
      <c r="C46" s="14" t="e">
        <f>(C47/C48)*100</f>
        <v>#DIV/0!</v>
      </c>
      <c r="D46" s="4"/>
    </row>
    <row r="47" spans="1:4" ht="47.25">
      <c r="A47" s="2"/>
      <c r="B47" s="3" t="s">
        <v>575</v>
      </c>
      <c r="C47" s="16">
        <v>0</v>
      </c>
      <c r="D47" s="4" t="s">
        <v>337</v>
      </c>
    </row>
    <row r="48" spans="1:4" ht="47.25">
      <c r="A48" s="2"/>
      <c r="B48" s="3" t="s">
        <v>576</v>
      </c>
      <c r="C48" s="16">
        <v>0</v>
      </c>
      <c r="D48" s="4" t="s">
        <v>337</v>
      </c>
    </row>
    <row r="49" spans="1:4" ht="63">
      <c r="A49" s="2" t="s">
        <v>577</v>
      </c>
      <c r="B49" s="3" t="s">
        <v>578</v>
      </c>
      <c r="C49" s="4"/>
      <c r="D49" s="4"/>
    </row>
    <row r="50" spans="1:4" ht="15.75">
      <c r="A50" s="2"/>
      <c r="B50" s="3" t="s">
        <v>579</v>
      </c>
      <c r="C50" s="14" t="e">
        <f>(C51/C54)*100</f>
        <v>#DIV/0!</v>
      </c>
      <c r="D50" s="4"/>
    </row>
    <row r="51" spans="1:4" ht="63">
      <c r="A51" s="2"/>
      <c r="B51" s="3" t="s">
        <v>580</v>
      </c>
      <c r="C51" s="16">
        <v>0</v>
      </c>
      <c r="D51" s="4" t="s">
        <v>337</v>
      </c>
    </row>
    <row r="52" spans="1:4" ht="15.75">
      <c r="A52" s="2"/>
      <c r="B52" s="3" t="s">
        <v>581</v>
      </c>
      <c r="C52" s="14" t="e">
        <f>(C53/C54)*100</f>
        <v>#DIV/0!</v>
      </c>
      <c r="D52" s="4"/>
    </row>
    <row r="53" spans="1:4" ht="63">
      <c r="A53" s="2"/>
      <c r="B53" s="3" t="s">
        <v>582</v>
      </c>
      <c r="C53" s="16">
        <v>0</v>
      </c>
      <c r="D53" s="4" t="s">
        <v>337</v>
      </c>
    </row>
    <row r="54" spans="1:4" ht="47.25">
      <c r="A54" s="2"/>
      <c r="B54" s="3" t="s">
        <v>583</v>
      </c>
      <c r="C54" s="16">
        <v>0</v>
      </c>
      <c r="D54" s="4" t="s">
        <v>337</v>
      </c>
    </row>
    <row r="55" spans="1:4" ht="47.25">
      <c r="A55" s="2" t="s">
        <v>584</v>
      </c>
      <c r="B55" s="3" t="s">
        <v>585</v>
      </c>
      <c r="C55" s="14" t="e">
        <f>(C56+(C57*0.25)+(C58*0.1))/(C59+C60)</f>
        <v>#DIV/0!</v>
      </c>
      <c r="D55" s="4"/>
    </row>
    <row r="56" spans="1:4" ht="31.5">
      <c r="A56" s="2"/>
      <c r="B56" s="3" t="s">
        <v>558</v>
      </c>
      <c r="C56" s="16">
        <v>0</v>
      </c>
      <c r="D56" s="4" t="s">
        <v>337</v>
      </c>
    </row>
    <row r="57" spans="1:4" ht="31.5">
      <c r="A57" s="2"/>
      <c r="B57" s="3" t="s">
        <v>560</v>
      </c>
      <c r="C57" s="16">
        <v>0</v>
      </c>
      <c r="D57" s="4" t="s">
        <v>337</v>
      </c>
    </row>
    <row r="58" spans="1:4" ht="31.5">
      <c r="A58" s="2"/>
      <c r="B58" s="3" t="s">
        <v>586</v>
      </c>
      <c r="C58" s="16">
        <v>0</v>
      </c>
      <c r="D58" s="4" t="s">
        <v>337</v>
      </c>
    </row>
    <row r="59" spans="1:4" ht="47.25">
      <c r="A59" s="2"/>
      <c r="B59" s="3" t="s">
        <v>576</v>
      </c>
      <c r="C59" s="16">
        <v>0</v>
      </c>
      <c r="D59" s="4" t="s">
        <v>337</v>
      </c>
    </row>
    <row r="60" spans="1:4" ht="47.25">
      <c r="A60" s="2"/>
      <c r="B60" s="3" t="s">
        <v>587</v>
      </c>
      <c r="C60" s="16">
        <v>0</v>
      </c>
      <c r="D60" s="4" t="s">
        <v>337</v>
      </c>
    </row>
    <row r="61" spans="1:4" ht="47.25">
      <c r="A61" s="2" t="s">
        <v>588</v>
      </c>
      <c r="B61" s="3" t="s">
        <v>589</v>
      </c>
      <c r="C61" s="14" t="e">
        <f>(((C62/C63)/12)*1000)/C64*100</f>
        <v>#DIV/0!</v>
      </c>
      <c r="D61" s="4"/>
    </row>
    <row r="62" spans="1:4" ht="63">
      <c r="A62" s="2"/>
      <c r="B62" s="3" t="s">
        <v>590</v>
      </c>
      <c r="C62" s="16">
        <v>0</v>
      </c>
      <c r="D62" s="4" t="s">
        <v>591</v>
      </c>
    </row>
    <row r="63" spans="1:4" ht="63">
      <c r="A63" s="2"/>
      <c r="B63" s="3" t="s">
        <v>592</v>
      </c>
      <c r="C63" s="16">
        <v>0</v>
      </c>
      <c r="D63" s="4" t="s">
        <v>591</v>
      </c>
    </row>
    <row r="64" spans="1:4" ht="47.25">
      <c r="A64" s="2"/>
      <c r="B64" s="3" t="s">
        <v>593</v>
      </c>
      <c r="C64" s="16">
        <v>0</v>
      </c>
      <c r="D64" s="25" t="s">
        <v>341</v>
      </c>
    </row>
    <row r="65" spans="1:4" ht="30.75" customHeight="1">
      <c r="A65" s="12" t="s">
        <v>594</v>
      </c>
      <c r="B65" s="18" t="s">
        <v>595</v>
      </c>
      <c r="C65" s="13"/>
      <c r="D65" s="13"/>
    </row>
    <row r="66" spans="1:4" ht="47.25">
      <c r="A66" s="2" t="s">
        <v>596</v>
      </c>
      <c r="B66" s="3" t="s">
        <v>597</v>
      </c>
      <c r="C66" s="14" t="e">
        <f>(C67/C68)*100</f>
        <v>#DIV/0!</v>
      </c>
      <c r="D66" s="4"/>
    </row>
    <row r="67" spans="1:4" ht="63">
      <c r="A67" s="2"/>
      <c r="B67" s="3" t="s">
        <v>598</v>
      </c>
      <c r="C67" s="16">
        <v>0</v>
      </c>
      <c r="D67" s="4" t="s">
        <v>599</v>
      </c>
    </row>
    <row r="68" spans="1:4" ht="47.25">
      <c r="A68" s="2"/>
      <c r="B68" s="3" t="s">
        <v>600</v>
      </c>
      <c r="C68" s="16">
        <v>0</v>
      </c>
      <c r="D68" s="4" t="s">
        <v>599</v>
      </c>
    </row>
    <row r="69" spans="1:4" ht="47.25">
      <c r="A69" s="2" t="s">
        <v>601</v>
      </c>
      <c r="B69" s="3" t="s">
        <v>602</v>
      </c>
      <c r="C69" s="14" t="e">
        <f>(C70/(C71*0.2))*100</f>
        <v>#DIV/0!</v>
      </c>
      <c r="D69" s="4"/>
    </row>
    <row r="70" spans="1:4" ht="63">
      <c r="A70" s="2"/>
      <c r="B70" s="3" t="s">
        <v>603</v>
      </c>
      <c r="C70" s="16">
        <v>0</v>
      </c>
      <c r="D70" s="4" t="s">
        <v>599</v>
      </c>
    </row>
    <row r="71" spans="1:4" ht="47.25">
      <c r="A71" s="2"/>
      <c r="B71" s="3" t="s">
        <v>604</v>
      </c>
      <c r="C71" s="14">
        <f>(C72+C73)*0.9</f>
        <v>0</v>
      </c>
      <c r="D71" s="4"/>
    </row>
    <row r="72" spans="1:4" ht="15.75">
      <c r="A72" s="2"/>
      <c r="B72" s="3" t="s">
        <v>605</v>
      </c>
      <c r="C72" s="16">
        <v>0</v>
      </c>
      <c r="D72" s="4" t="s">
        <v>599</v>
      </c>
    </row>
    <row r="73" spans="1:4" ht="15.75">
      <c r="A73" s="2"/>
      <c r="B73" s="3" t="s">
        <v>606</v>
      </c>
      <c r="C73" s="16">
        <v>0</v>
      </c>
      <c r="D73" s="4" t="s">
        <v>599</v>
      </c>
    </row>
    <row r="74" spans="1:4" ht="15.75">
      <c r="A74" s="2"/>
      <c r="B74" s="3" t="s">
        <v>607</v>
      </c>
      <c r="C74" s="16">
        <v>0</v>
      </c>
      <c r="D74" s="4"/>
    </row>
    <row r="75" spans="1:4" ht="47.25">
      <c r="A75" s="2" t="s">
        <v>608</v>
      </c>
      <c r="B75" s="3" t="s">
        <v>609</v>
      </c>
      <c r="C75" s="4"/>
      <c r="D75" s="4"/>
    </row>
    <row r="76" spans="1:4" ht="26.25" customHeight="1">
      <c r="A76" s="2"/>
      <c r="B76" s="3" t="s">
        <v>571</v>
      </c>
      <c r="C76" s="14" t="e">
        <f>(C77/C80)*100</f>
        <v>#DIV/0!</v>
      </c>
      <c r="D76" s="4"/>
    </row>
    <row r="77" spans="1:4" ht="30.75" customHeight="1">
      <c r="A77" s="2"/>
      <c r="B77" s="3" t="s">
        <v>610</v>
      </c>
      <c r="C77" s="16">
        <v>0</v>
      </c>
      <c r="D77" s="4" t="s">
        <v>599</v>
      </c>
    </row>
    <row r="78" spans="1:4" ht="28.5" customHeight="1">
      <c r="A78" s="2"/>
      <c r="B78" s="3" t="s">
        <v>611</v>
      </c>
      <c r="C78" s="14" t="e">
        <f>(C79/C80)*100</f>
        <v>#DIV/0!</v>
      </c>
      <c r="D78" s="4"/>
    </row>
    <row r="79" spans="1:4" ht="30.75" customHeight="1">
      <c r="A79" s="2"/>
      <c r="B79" s="3" t="s">
        <v>612</v>
      </c>
      <c r="C79" s="16">
        <v>0</v>
      </c>
      <c r="D79" s="4" t="s">
        <v>599</v>
      </c>
    </row>
    <row r="80" spans="1:4" ht="30.75" customHeight="1">
      <c r="A80" s="2"/>
      <c r="B80" s="3" t="s">
        <v>613</v>
      </c>
      <c r="C80" s="16">
        <v>0</v>
      </c>
      <c r="D80" s="4" t="s">
        <v>599</v>
      </c>
    </row>
    <row r="81" spans="1:4" ht="47.25">
      <c r="A81" s="2" t="s">
        <v>614</v>
      </c>
      <c r="B81" s="3" t="s">
        <v>615</v>
      </c>
      <c r="C81" s="14" t="e">
        <f>(C82/C83)*100</f>
        <v>#DIV/0!</v>
      </c>
      <c r="D81" s="4"/>
    </row>
    <row r="82" spans="1:4" ht="47.25">
      <c r="A82" s="2"/>
      <c r="B82" s="3" t="s">
        <v>616</v>
      </c>
      <c r="C82" s="16">
        <v>0</v>
      </c>
      <c r="D82" s="4" t="s">
        <v>599</v>
      </c>
    </row>
    <row r="83" spans="1:4" ht="47.25">
      <c r="A83" s="2"/>
      <c r="B83" s="3" t="s">
        <v>617</v>
      </c>
      <c r="C83" s="16">
        <v>0</v>
      </c>
      <c r="D83" s="4" t="s">
        <v>599</v>
      </c>
    </row>
    <row r="84" spans="1:4" ht="78.75">
      <c r="A84" s="2" t="s">
        <v>618</v>
      </c>
      <c r="B84" s="3" t="s">
        <v>619</v>
      </c>
      <c r="C84" s="14" t="e">
        <f>C85/C86</f>
        <v>#DIV/0!</v>
      </c>
      <c r="D84" s="4"/>
    </row>
    <row r="85" spans="1:4" ht="63">
      <c r="A85" s="2"/>
      <c r="B85" s="3" t="s">
        <v>620</v>
      </c>
      <c r="C85" s="16">
        <v>0</v>
      </c>
      <c r="D85" s="4" t="s">
        <v>599</v>
      </c>
    </row>
    <row r="86" spans="1:4" ht="47.25">
      <c r="A86" s="2"/>
      <c r="B86" s="3" t="s">
        <v>621</v>
      </c>
      <c r="C86" s="16">
        <v>0</v>
      </c>
      <c r="D86" s="4" t="s">
        <v>599</v>
      </c>
    </row>
    <row r="87" spans="1:4" ht="30.75" customHeight="1">
      <c r="A87" s="12" t="s">
        <v>622</v>
      </c>
      <c r="B87" s="18" t="s">
        <v>623</v>
      </c>
      <c r="C87" s="13"/>
      <c r="D87" s="13"/>
    </row>
    <row r="88" spans="1:4" ht="63">
      <c r="A88" s="2" t="s">
        <v>624</v>
      </c>
      <c r="B88" s="3" t="s">
        <v>625</v>
      </c>
      <c r="C88" s="14" t="e">
        <f>(C89/C90)*100</f>
        <v>#DIV/0!</v>
      </c>
      <c r="D88" s="4"/>
    </row>
    <row r="89" spans="1:4" ht="78.75">
      <c r="A89" s="2"/>
      <c r="B89" s="3" t="s">
        <v>626</v>
      </c>
      <c r="C89" s="16">
        <v>0</v>
      </c>
      <c r="D89" s="4" t="s">
        <v>599</v>
      </c>
    </row>
    <row r="90" spans="1:4" ht="47.25">
      <c r="A90" s="2"/>
      <c r="B90" s="3" t="s">
        <v>627</v>
      </c>
      <c r="C90" s="16">
        <v>0</v>
      </c>
      <c r="D90" s="4" t="s">
        <v>599</v>
      </c>
    </row>
    <row r="91" spans="1:4" ht="31.5">
      <c r="A91" s="2" t="s">
        <v>628</v>
      </c>
      <c r="B91" s="3" t="s">
        <v>629</v>
      </c>
      <c r="C91" s="4"/>
      <c r="D91" s="4"/>
    </row>
    <row r="92" spans="1:4" ht="15.75">
      <c r="A92" s="2"/>
      <c r="B92" s="3" t="s">
        <v>630</v>
      </c>
      <c r="C92" s="14" t="e">
        <f>(C93/C94)*100</f>
        <v>#DIV/0!</v>
      </c>
      <c r="D92" s="4"/>
    </row>
    <row r="93" spans="1:4" ht="47.25">
      <c r="A93" s="2"/>
      <c r="B93" s="3" t="s">
        <v>631</v>
      </c>
      <c r="C93" s="16">
        <v>0</v>
      </c>
      <c r="D93" s="4" t="s">
        <v>336</v>
      </c>
    </row>
    <row r="94" spans="1:4" ht="47.25">
      <c r="A94" s="2"/>
      <c r="B94" s="3" t="s">
        <v>528</v>
      </c>
      <c r="C94" s="16">
        <v>0</v>
      </c>
      <c r="D94" s="4" t="s">
        <v>336</v>
      </c>
    </row>
    <row r="95" spans="1:4" ht="20.25" customHeight="1">
      <c r="A95" s="2"/>
      <c r="B95" s="3" t="s">
        <v>632</v>
      </c>
      <c r="C95" s="14" t="e">
        <f>(C96/C97)*100</f>
        <v>#DIV/0!</v>
      </c>
      <c r="D95" s="4"/>
    </row>
    <row r="96" spans="1:4" ht="31.5">
      <c r="A96" s="2"/>
      <c r="B96" s="3" t="s">
        <v>633</v>
      </c>
      <c r="C96" s="16">
        <v>0</v>
      </c>
      <c r="D96" s="4" t="s">
        <v>337</v>
      </c>
    </row>
    <row r="97" spans="1:4" ht="31.5">
      <c r="A97" s="2"/>
      <c r="B97" s="3" t="s">
        <v>634</v>
      </c>
      <c r="C97" s="16">
        <v>0</v>
      </c>
      <c r="D97" s="4" t="s">
        <v>337</v>
      </c>
    </row>
    <row r="98" spans="1:4" ht="47.25">
      <c r="A98" s="2" t="s">
        <v>635</v>
      </c>
      <c r="B98" s="3" t="s">
        <v>636</v>
      </c>
      <c r="C98" s="4">
        <v>0</v>
      </c>
      <c r="D98" s="4"/>
    </row>
    <row r="99" spans="1:4" ht="30.75" customHeight="1">
      <c r="A99" s="2"/>
      <c r="B99" s="3" t="s">
        <v>637</v>
      </c>
      <c r="C99" s="14" t="e">
        <f>(C100/C101)*100</f>
        <v>#DIV/0!</v>
      </c>
      <c r="D99" s="4"/>
    </row>
    <row r="100" spans="1:4" ht="47.25">
      <c r="A100" s="2"/>
      <c r="B100" s="3" t="s">
        <v>638</v>
      </c>
      <c r="C100" s="16">
        <v>0</v>
      </c>
      <c r="D100" s="4" t="s">
        <v>336</v>
      </c>
    </row>
    <row r="101" spans="1:4" ht="47.25">
      <c r="A101" s="2"/>
      <c r="B101" s="3" t="s">
        <v>528</v>
      </c>
      <c r="C101" s="16">
        <v>0</v>
      </c>
      <c r="D101" s="4" t="s">
        <v>336</v>
      </c>
    </row>
    <row r="102" spans="1:4" ht="30.75" customHeight="1">
      <c r="A102" s="2"/>
      <c r="B102" s="3" t="s">
        <v>632</v>
      </c>
      <c r="C102" s="14" t="e">
        <f>(C103/C104)*100</f>
        <v>#DIV/0!</v>
      </c>
      <c r="D102" s="4"/>
    </row>
    <row r="103" spans="1:4" ht="31.5">
      <c r="A103" s="2"/>
      <c r="B103" s="3" t="s">
        <v>639</v>
      </c>
      <c r="C103" s="16">
        <v>0</v>
      </c>
      <c r="D103" s="4" t="s">
        <v>337</v>
      </c>
    </row>
    <row r="104" spans="1:4" ht="31.5">
      <c r="A104" s="2"/>
      <c r="B104" s="3" t="s">
        <v>506</v>
      </c>
      <c r="C104" s="16">
        <v>0</v>
      </c>
      <c r="D104" s="4" t="s">
        <v>337</v>
      </c>
    </row>
    <row r="105" spans="1:4" ht="30.75" customHeight="1">
      <c r="A105" s="12" t="s">
        <v>640</v>
      </c>
      <c r="B105" s="18" t="s">
        <v>641</v>
      </c>
      <c r="C105" s="13"/>
      <c r="D105" s="13"/>
    </row>
    <row r="106" spans="1:4" ht="47.25">
      <c r="A106" s="2" t="s">
        <v>642</v>
      </c>
      <c r="B106" s="3" t="s">
        <v>643</v>
      </c>
      <c r="C106" s="14" t="e">
        <f>(C107/C108)*100</f>
        <v>#DIV/0!</v>
      </c>
      <c r="D106" s="4"/>
    </row>
    <row r="107" spans="1:4" ht="31.5">
      <c r="A107" s="2"/>
      <c r="B107" s="3" t="s">
        <v>644</v>
      </c>
      <c r="C107" s="16">
        <v>0</v>
      </c>
      <c r="D107" s="4" t="s">
        <v>337</v>
      </c>
    </row>
    <row r="108" spans="1:4" ht="31.5">
      <c r="A108" s="2"/>
      <c r="B108" s="3" t="s">
        <v>645</v>
      </c>
      <c r="C108" s="16">
        <v>0</v>
      </c>
      <c r="D108" s="4" t="s">
        <v>337</v>
      </c>
    </row>
    <row r="109" spans="1:4" ht="30.75" customHeight="1">
      <c r="A109" s="12" t="s">
        <v>646</v>
      </c>
      <c r="B109" s="18" t="s">
        <v>647</v>
      </c>
      <c r="C109" s="13"/>
      <c r="D109" s="13"/>
    </row>
    <row r="110" spans="1:4" ht="63">
      <c r="A110" s="2" t="s">
        <v>648</v>
      </c>
      <c r="B110" s="3" t="s">
        <v>649</v>
      </c>
      <c r="C110" s="14" t="e">
        <f>(C111/C112)*100</f>
        <v>#DIV/0!</v>
      </c>
      <c r="D110" s="4"/>
    </row>
    <row r="111" spans="1:4" ht="63">
      <c r="A111" s="2"/>
      <c r="B111" s="3" t="s">
        <v>650</v>
      </c>
      <c r="C111" s="16">
        <v>0</v>
      </c>
      <c r="D111" s="4" t="s">
        <v>599</v>
      </c>
    </row>
    <row r="112" spans="1:4" ht="63">
      <c r="A112" s="2"/>
      <c r="B112" s="3" t="s">
        <v>651</v>
      </c>
      <c r="C112" s="16">
        <v>0</v>
      </c>
      <c r="D112" s="4" t="s">
        <v>599</v>
      </c>
    </row>
    <row r="113" spans="1:4" ht="63">
      <c r="A113" s="2" t="s">
        <v>652</v>
      </c>
      <c r="B113" s="3" t="s">
        <v>653</v>
      </c>
      <c r="C113" s="14" t="e">
        <f>(C114/C115)*100</f>
        <v>#DIV/0!</v>
      </c>
      <c r="D113" s="4"/>
    </row>
    <row r="114" spans="1:4" ht="63">
      <c r="A114" s="2"/>
      <c r="B114" s="3" t="s">
        <v>654</v>
      </c>
      <c r="C114" s="16">
        <v>0</v>
      </c>
      <c r="D114" s="4" t="s">
        <v>599</v>
      </c>
    </row>
    <row r="115" spans="1:4" ht="63">
      <c r="A115" s="2"/>
      <c r="B115" s="3" t="s">
        <v>655</v>
      </c>
      <c r="C115" s="16">
        <v>0</v>
      </c>
      <c r="D115" s="4" t="s">
        <v>599</v>
      </c>
    </row>
    <row r="116" spans="1:4" ht="63">
      <c r="A116" s="2" t="s">
        <v>656</v>
      </c>
      <c r="B116" s="3" t="s">
        <v>657</v>
      </c>
      <c r="C116" s="14" t="e">
        <f>C117/C118</f>
        <v>#DIV/0!</v>
      </c>
      <c r="D116" s="4"/>
    </row>
    <row r="117" spans="1:4" ht="47.25">
      <c r="A117" s="2"/>
      <c r="B117" s="3" t="s">
        <v>658</v>
      </c>
      <c r="C117" s="16">
        <v>0</v>
      </c>
      <c r="D117" s="4" t="s">
        <v>599</v>
      </c>
    </row>
    <row r="118" spans="1:4" ht="47.25">
      <c r="A118" s="2"/>
      <c r="B118" s="3" t="s">
        <v>659</v>
      </c>
      <c r="C118" s="16">
        <v>0</v>
      </c>
      <c r="D118" s="4" t="s">
        <v>599</v>
      </c>
    </row>
    <row r="119" spans="1:4" ht="33" customHeight="1">
      <c r="A119" s="12" t="s">
        <v>660</v>
      </c>
      <c r="B119" s="18" t="s">
        <v>661</v>
      </c>
      <c r="C119" s="13"/>
      <c r="D119" s="13"/>
    </row>
    <row r="120" spans="1:4" ht="63">
      <c r="A120" s="2" t="s">
        <v>662</v>
      </c>
      <c r="B120" s="3" t="s">
        <v>663</v>
      </c>
      <c r="C120" s="14" t="e">
        <f>(C121/C122)*100</f>
        <v>#DIV/0!</v>
      </c>
      <c r="D120" s="4"/>
    </row>
    <row r="121" spans="1:4" ht="47.25">
      <c r="A121" s="2"/>
      <c r="B121" s="3" t="s">
        <v>664</v>
      </c>
      <c r="C121" s="16">
        <v>0</v>
      </c>
      <c r="D121" s="4" t="s">
        <v>337</v>
      </c>
    </row>
    <row r="122" spans="1:4" ht="31.5">
      <c r="A122" s="2"/>
      <c r="B122" s="3" t="s">
        <v>665</v>
      </c>
      <c r="C122" s="16">
        <v>0</v>
      </c>
      <c r="D122" s="4" t="s">
        <v>337</v>
      </c>
    </row>
    <row r="123" spans="1:4" ht="30.75" customHeight="1">
      <c r="A123" s="12" t="s">
        <v>666</v>
      </c>
      <c r="B123" s="18" t="s">
        <v>667</v>
      </c>
      <c r="C123" s="13"/>
      <c r="D123" s="13"/>
    </row>
    <row r="124" spans="1:4" ht="47.25">
      <c r="A124" s="2" t="s">
        <v>668</v>
      </c>
      <c r="B124" s="3" t="s">
        <v>669</v>
      </c>
      <c r="C124" s="4"/>
      <c r="D124" s="4"/>
    </row>
    <row r="125" spans="1:4" ht="30.75" customHeight="1">
      <c r="A125" s="2"/>
      <c r="B125" s="3" t="s">
        <v>670</v>
      </c>
      <c r="C125" s="14" t="e">
        <f>(C126/C127)*100</f>
        <v>#DIV/0!</v>
      </c>
      <c r="D125" s="4"/>
    </row>
    <row r="126" spans="1:4" ht="63">
      <c r="A126" s="2"/>
      <c r="B126" s="3" t="s">
        <v>671</v>
      </c>
      <c r="C126" s="16">
        <v>0</v>
      </c>
      <c r="D126" s="4" t="s">
        <v>599</v>
      </c>
    </row>
    <row r="127" spans="1:4" ht="47.25">
      <c r="A127" s="2"/>
      <c r="B127" s="3" t="s">
        <v>672</v>
      </c>
      <c r="C127" s="16">
        <v>0</v>
      </c>
      <c r="D127" s="4" t="s">
        <v>599</v>
      </c>
    </row>
    <row r="128" spans="1:4" ht="30.75" customHeight="1">
      <c r="A128" s="2"/>
      <c r="B128" s="3" t="s">
        <v>673</v>
      </c>
      <c r="C128" s="14" t="e">
        <f>(C129/C130)*100</f>
        <v>#DIV/0!</v>
      </c>
      <c r="D128" s="4"/>
    </row>
    <row r="129" spans="1:4" ht="47.25">
      <c r="A129" s="2"/>
      <c r="B129" s="3" t="s">
        <v>674</v>
      </c>
      <c r="C129" s="16">
        <v>0</v>
      </c>
      <c r="D129" s="4" t="s">
        <v>599</v>
      </c>
    </row>
    <row r="130" spans="1:4" ht="47.25">
      <c r="A130" s="2"/>
      <c r="B130" s="3" t="s">
        <v>675</v>
      </c>
      <c r="C130" s="16">
        <v>0</v>
      </c>
      <c r="D130" s="4" t="s">
        <v>599</v>
      </c>
    </row>
    <row r="131" spans="1:4" ht="47.25">
      <c r="A131" s="2" t="s">
        <v>676</v>
      </c>
      <c r="B131" s="3" t="s">
        <v>677</v>
      </c>
      <c r="C131" s="14" t="e">
        <f>(C132/C133)*100</f>
        <v>#DIV/0!</v>
      </c>
      <c r="D131" s="4"/>
    </row>
    <row r="132" spans="1:4" ht="63">
      <c r="A132" s="2"/>
      <c r="B132" s="3" t="s">
        <v>678</v>
      </c>
      <c r="C132" s="16">
        <v>0</v>
      </c>
      <c r="D132" s="4" t="s">
        <v>599</v>
      </c>
    </row>
    <row r="133" spans="1:4" ht="47.25">
      <c r="A133" s="2"/>
      <c r="B133" s="3" t="s">
        <v>672</v>
      </c>
      <c r="C133" s="16">
        <v>0</v>
      </c>
      <c r="D133" s="4" t="s">
        <v>599</v>
      </c>
    </row>
    <row r="134" spans="1:4" ht="47.25">
      <c r="A134" s="2" t="s">
        <v>679</v>
      </c>
      <c r="B134" s="3" t="s">
        <v>680</v>
      </c>
      <c r="C134" s="14" t="e">
        <f>(C135/C136)*100</f>
        <v>#DIV/0!</v>
      </c>
      <c r="D134" s="4"/>
    </row>
    <row r="135" spans="1:4" ht="47.25">
      <c r="A135" s="2"/>
      <c r="B135" s="3" t="s">
        <v>681</v>
      </c>
      <c r="C135" s="16">
        <v>0</v>
      </c>
      <c r="D135" s="4" t="s">
        <v>599</v>
      </c>
    </row>
    <row r="136" spans="1:4" ht="47.25">
      <c r="A136" s="2"/>
      <c r="B136" s="3" t="s">
        <v>672</v>
      </c>
      <c r="C136" s="16">
        <v>0</v>
      </c>
      <c r="D136" s="4" t="s">
        <v>599</v>
      </c>
    </row>
    <row r="137" spans="1:4" ht="47.25">
      <c r="A137" s="2" t="s">
        <v>682</v>
      </c>
      <c r="B137" s="3" t="s">
        <v>683</v>
      </c>
      <c r="C137" s="14" t="e">
        <f>(C138/C139)*100</f>
        <v>#DIV/0!</v>
      </c>
      <c r="D137" s="4"/>
    </row>
    <row r="138" spans="1:4" ht="47.25">
      <c r="A138" s="2"/>
      <c r="B138" s="3" t="s">
        <v>684</v>
      </c>
      <c r="C138" s="16">
        <v>0</v>
      </c>
      <c r="D138" s="4" t="s">
        <v>599</v>
      </c>
    </row>
    <row r="139" spans="1:4" ht="47.25">
      <c r="A139" s="2"/>
      <c r="B139" s="3" t="s">
        <v>675</v>
      </c>
      <c r="C139" s="16">
        <v>0</v>
      </c>
      <c r="D139" s="4" t="s">
        <v>599</v>
      </c>
    </row>
    <row r="140" spans="1:4" ht="47.25">
      <c r="A140" s="2" t="s">
        <v>685</v>
      </c>
      <c r="B140" s="3" t="s">
        <v>686</v>
      </c>
      <c r="C140" s="14" t="e">
        <f>(C141/C142)*100</f>
        <v>#DIV/0!</v>
      </c>
      <c r="D140" s="4"/>
    </row>
    <row r="141" spans="1:4" ht="47.25">
      <c r="A141" s="2"/>
      <c r="B141" s="3" t="s">
        <v>687</v>
      </c>
      <c r="C141" s="16">
        <v>0</v>
      </c>
      <c r="D141" s="4" t="s">
        <v>599</v>
      </c>
    </row>
    <row r="142" spans="1:4" ht="47.25">
      <c r="A142" s="2"/>
      <c r="B142" s="3" t="s">
        <v>675</v>
      </c>
      <c r="C142" s="16">
        <v>0</v>
      </c>
      <c r="D142" s="4" t="s">
        <v>599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6"/>
  <sheetViews>
    <sheetView zoomScale="70" zoomScaleNormal="7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D70" sqref="D70"/>
    </sheetView>
  </sheetViews>
  <sheetFormatPr defaultColWidth="9.140625" defaultRowHeight="15.75"/>
  <cols>
    <col min="1" max="1" width="11.140625" style="5" customWidth="1"/>
    <col min="2" max="2" width="74.28515625" style="7" customWidth="1"/>
    <col min="3" max="3" width="20" style="9" customWidth="1"/>
    <col min="4" max="4" width="15.42578125" style="9" customWidth="1"/>
    <col min="5" max="5" width="14.28515625" style="9" customWidth="1"/>
    <col min="6" max="6" width="12.28515625" style="9" customWidth="1"/>
    <col min="7" max="7" width="9.7109375" style="9" bestFit="1" customWidth="1"/>
    <col min="8" max="8" width="23.5703125" style="9" customWidth="1"/>
    <col min="9" max="16384" width="9.140625" style="1"/>
  </cols>
  <sheetData>
    <row r="1" spans="1:9" ht="31.5">
      <c r="A1" s="6" t="s">
        <v>0</v>
      </c>
      <c r="B1" s="6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7</v>
      </c>
      <c r="H1" s="8" t="s">
        <v>8</v>
      </c>
    </row>
    <row r="2" spans="1:9">
      <c r="A2" s="10" t="s">
        <v>346</v>
      </c>
      <c r="B2" s="22" t="s">
        <v>347</v>
      </c>
      <c r="C2" s="11"/>
      <c r="D2" s="11"/>
      <c r="E2" s="11"/>
      <c r="F2" s="11"/>
      <c r="G2" s="11"/>
      <c r="H2" s="11"/>
    </row>
    <row r="3" spans="1:9" ht="31.5">
      <c r="A3" s="12" t="s">
        <v>204</v>
      </c>
      <c r="B3" s="23" t="s">
        <v>205</v>
      </c>
      <c r="C3" s="13"/>
      <c r="D3" s="13"/>
      <c r="E3" s="13"/>
      <c r="F3" s="13"/>
      <c r="G3" s="13"/>
      <c r="H3" s="13"/>
    </row>
    <row r="4" spans="1:9" ht="63">
      <c r="A4" s="2" t="s">
        <v>206</v>
      </c>
      <c r="B4" s="3" t="s">
        <v>207</v>
      </c>
      <c r="C4" s="14">
        <f>((C5+F6+G7)/C8)*100</f>
        <v>85.442176870748298</v>
      </c>
      <c r="D4" s="4" t="s">
        <v>325</v>
      </c>
      <c r="E4" s="4" t="s">
        <v>325</v>
      </c>
      <c r="F4" s="4" t="s">
        <v>325</v>
      </c>
      <c r="G4" s="4" t="s">
        <v>325</v>
      </c>
      <c r="H4" s="4"/>
    </row>
    <row r="5" spans="1:9" ht="47.25">
      <c r="A5" s="2"/>
      <c r="B5" s="3" t="s">
        <v>208</v>
      </c>
      <c r="C5" s="16">
        <v>563</v>
      </c>
      <c r="D5" s="4" t="s">
        <v>325</v>
      </c>
      <c r="E5" s="4" t="s">
        <v>325</v>
      </c>
      <c r="F5" s="4" t="s">
        <v>325</v>
      </c>
      <c r="G5" s="4" t="s">
        <v>325</v>
      </c>
      <c r="H5" s="4" t="s">
        <v>348</v>
      </c>
    </row>
    <row r="6" spans="1:9" ht="63">
      <c r="A6" s="2"/>
      <c r="B6" s="3" t="s">
        <v>209</v>
      </c>
      <c r="C6" s="4" t="s">
        <v>325</v>
      </c>
      <c r="D6" s="4" t="s">
        <v>325</v>
      </c>
      <c r="E6" s="4" t="s">
        <v>325</v>
      </c>
      <c r="F6" s="16">
        <v>65</v>
      </c>
      <c r="G6" s="4" t="s">
        <v>325</v>
      </c>
      <c r="H6" s="4" t="s">
        <v>349</v>
      </c>
    </row>
    <row r="7" spans="1:9" ht="47.25">
      <c r="A7" s="2"/>
      <c r="B7" s="3" t="s">
        <v>210</v>
      </c>
      <c r="C7" s="4" t="s">
        <v>325</v>
      </c>
      <c r="D7" s="4" t="s">
        <v>325</v>
      </c>
      <c r="E7" s="4" t="s">
        <v>325</v>
      </c>
      <c r="F7" s="4" t="s">
        <v>325</v>
      </c>
      <c r="G7" s="16">
        <v>0</v>
      </c>
      <c r="H7" s="4" t="s">
        <v>350</v>
      </c>
    </row>
    <row r="8" spans="1:9" ht="31.5">
      <c r="A8" s="2"/>
      <c r="B8" s="3" t="s">
        <v>211</v>
      </c>
      <c r="C8" s="16">
        <v>735</v>
      </c>
      <c r="D8" s="4" t="s">
        <v>325</v>
      </c>
      <c r="E8" s="4" t="s">
        <v>325</v>
      </c>
      <c r="F8" s="4" t="s">
        <v>325</v>
      </c>
      <c r="G8" s="4" t="s">
        <v>325</v>
      </c>
      <c r="H8" s="4" t="s">
        <v>329</v>
      </c>
      <c r="I8" s="47"/>
    </row>
    <row r="9" spans="1:9" ht="47.25">
      <c r="A9" s="12" t="s">
        <v>212</v>
      </c>
      <c r="B9" s="23" t="s">
        <v>213</v>
      </c>
      <c r="C9" s="13"/>
      <c r="D9" s="13"/>
      <c r="E9" s="13"/>
      <c r="F9" s="13"/>
      <c r="G9" s="13"/>
      <c r="H9" s="13"/>
    </row>
    <row r="10" spans="1:9" ht="186" customHeight="1">
      <c r="A10" s="2" t="s">
        <v>214</v>
      </c>
      <c r="B10" s="3" t="s">
        <v>215</v>
      </c>
      <c r="C10" s="14">
        <f>(C19/($C$19+$F$28+$G$29))*100</f>
        <v>89.30921052631578</v>
      </c>
      <c r="D10" s="4" t="s">
        <v>325</v>
      </c>
      <c r="E10" s="4" t="s">
        <v>325</v>
      </c>
      <c r="F10" s="14" t="e">
        <f>(F19/($C$19+$F$28+$G$29))*100</f>
        <v>#VALUE!</v>
      </c>
      <c r="G10" s="14" t="e">
        <f>(G19/($C$19+$F$28+$G$29))*100</f>
        <v>#VALUE!</v>
      </c>
      <c r="H10" s="4"/>
    </row>
    <row r="11" spans="1:9">
      <c r="A11" s="2"/>
      <c r="B11" s="3" t="s">
        <v>217</v>
      </c>
      <c r="C11" s="14">
        <f>(C20/($C$19+$F$28+$G$29))*100</f>
        <v>0</v>
      </c>
      <c r="D11" s="4" t="s">
        <v>325</v>
      </c>
      <c r="E11" s="4" t="s">
        <v>325</v>
      </c>
      <c r="F11" s="4" t="s">
        <v>325</v>
      </c>
      <c r="G11" s="4" t="s">
        <v>325</v>
      </c>
      <c r="H11" s="4"/>
    </row>
    <row r="12" spans="1:9">
      <c r="A12" s="2"/>
      <c r="B12" s="3" t="s">
        <v>218</v>
      </c>
      <c r="C12" s="14">
        <f t="shared" ref="C12:C18" si="0">(C21/($C$19+$F$28+$G$29))*100</f>
        <v>18.256578947368421</v>
      </c>
      <c r="D12" s="4" t="s">
        <v>325</v>
      </c>
      <c r="E12" s="4" t="s">
        <v>325</v>
      </c>
      <c r="F12" s="4" t="s">
        <v>325</v>
      </c>
      <c r="G12" s="4" t="s">
        <v>325</v>
      </c>
      <c r="H12" s="4"/>
    </row>
    <row r="13" spans="1:9">
      <c r="A13" s="2"/>
      <c r="B13" s="3" t="s">
        <v>219</v>
      </c>
      <c r="C13" s="14">
        <f t="shared" si="0"/>
        <v>0</v>
      </c>
      <c r="D13" s="4" t="s">
        <v>325</v>
      </c>
      <c r="E13" s="4" t="s">
        <v>325</v>
      </c>
      <c r="F13" s="4" t="s">
        <v>325</v>
      </c>
      <c r="G13" s="4" t="s">
        <v>325</v>
      </c>
      <c r="H13" s="4"/>
    </row>
    <row r="14" spans="1:9">
      <c r="A14" s="2"/>
      <c r="B14" s="3" t="s">
        <v>220</v>
      </c>
      <c r="C14" s="14">
        <f t="shared" si="0"/>
        <v>1.9736842105263157</v>
      </c>
      <c r="D14" s="4" t="s">
        <v>325</v>
      </c>
      <c r="E14" s="4" t="s">
        <v>325</v>
      </c>
      <c r="F14" s="4" t="s">
        <v>325</v>
      </c>
      <c r="G14" s="4" t="s">
        <v>325</v>
      </c>
      <c r="H14" s="4"/>
    </row>
    <row r="15" spans="1:9">
      <c r="A15" s="2"/>
      <c r="B15" s="3" t="s">
        <v>221</v>
      </c>
      <c r="C15" s="14">
        <f t="shared" si="0"/>
        <v>8.3881578947368425</v>
      </c>
      <c r="D15" s="4" t="s">
        <v>325</v>
      </c>
      <c r="E15" s="4" t="s">
        <v>325</v>
      </c>
      <c r="F15" s="4" t="s">
        <v>325</v>
      </c>
      <c r="G15" s="4" t="s">
        <v>325</v>
      </c>
      <c r="H15" s="4"/>
    </row>
    <row r="16" spans="1:9">
      <c r="A16" s="2"/>
      <c r="B16" s="3" t="s">
        <v>222</v>
      </c>
      <c r="C16" s="14">
        <f t="shared" si="0"/>
        <v>50.328947368421048</v>
      </c>
      <c r="D16" s="4" t="s">
        <v>325</v>
      </c>
      <c r="E16" s="4" t="s">
        <v>325</v>
      </c>
      <c r="F16" s="4" t="s">
        <v>325</v>
      </c>
      <c r="G16" s="4" t="s">
        <v>325</v>
      </c>
      <c r="H16" s="4"/>
    </row>
    <row r="17" spans="1:9">
      <c r="A17" s="2"/>
      <c r="B17" s="3" t="s">
        <v>223</v>
      </c>
      <c r="C17" s="14">
        <f t="shared" si="0"/>
        <v>0</v>
      </c>
      <c r="D17" s="4" t="s">
        <v>325</v>
      </c>
      <c r="E17" s="4" t="s">
        <v>325</v>
      </c>
      <c r="F17" s="4" t="s">
        <v>325</v>
      </c>
      <c r="G17" s="4" t="s">
        <v>325</v>
      </c>
      <c r="H17" s="4"/>
    </row>
    <row r="18" spans="1:9">
      <c r="A18" s="2"/>
      <c r="B18" s="3" t="s">
        <v>224</v>
      </c>
      <c r="C18" s="14">
        <f t="shared" si="0"/>
        <v>10.361842105263158</v>
      </c>
      <c r="D18" s="4" t="s">
        <v>325</v>
      </c>
      <c r="E18" s="4" t="s">
        <v>325</v>
      </c>
      <c r="F18" s="4" t="s">
        <v>325</v>
      </c>
      <c r="G18" s="4" t="s">
        <v>325</v>
      </c>
      <c r="H18" s="4"/>
    </row>
    <row r="19" spans="1:9" ht="63">
      <c r="A19" s="2"/>
      <c r="B19" s="3" t="s">
        <v>216</v>
      </c>
      <c r="C19" s="14">
        <f>SUM(C20:C27)</f>
        <v>543</v>
      </c>
      <c r="D19" s="4" t="s">
        <v>325</v>
      </c>
      <c r="E19" s="4" t="s">
        <v>325</v>
      </c>
      <c r="F19" s="4" t="s">
        <v>325</v>
      </c>
      <c r="G19" s="4" t="s">
        <v>325</v>
      </c>
      <c r="H19" s="4"/>
    </row>
    <row r="20" spans="1:9" ht="31.5">
      <c r="A20" s="2"/>
      <c r="B20" s="3" t="s">
        <v>217</v>
      </c>
      <c r="C20" s="16">
        <v>0</v>
      </c>
      <c r="D20" s="4" t="s">
        <v>325</v>
      </c>
      <c r="E20" s="4" t="s">
        <v>325</v>
      </c>
      <c r="F20" s="4" t="s">
        <v>325</v>
      </c>
      <c r="G20" s="4" t="s">
        <v>325</v>
      </c>
      <c r="H20" s="4" t="s">
        <v>348</v>
      </c>
    </row>
    <row r="21" spans="1:9" ht="31.5">
      <c r="A21" s="2"/>
      <c r="B21" s="3" t="s">
        <v>218</v>
      </c>
      <c r="C21" s="16">
        <v>111</v>
      </c>
      <c r="D21" s="4" t="s">
        <v>325</v>
      </c>
      <c r="E21" s="4" t="s">
        <v>325</v>
      </c>
      <c r="F21" s="4" t="s">
        <v>325</v>
      </c>
      <c r="G21" s="4" t="s">
        <v>325</v>
      </c>
      <c r="H21" s="4" t="s">
        <v>348</v>
      </c>
    </row>
    <row r="22" spans="1:9" ht="31.5">
      <c r="A22" s="2"/>
      <c r="B22" s="3" t="s">
        <v>219</v>
      </c>
      <c r="C22" s="16">
        <v>0</v>
      </c>
      <c r="D22" s="4" t="s">
        <v>325</v>
      </c>
      <c r="E22" s="4" t="s">
        <v>325</v>
      </c>
      <c r="F22" s="4" t="s">
        <v>325</v>
      </c>
      <c r="G22" s="4" t="s">
        <v>325</v>
      </c>
      <c r="H22" s="4" t="s">
        <v>348</v>
      </c>
    </row>
    <row r="23" spans="1:9" ht="31.5">
      <c r="A23" s="2"/>
      <c r="B23" s="3" t="s">
        <v>220</v>
      </c>
      <c r="C23" s="16">
        <v>12</v>
      </c>
      <c r="D23" s="4" t="s">
        <v>325</v>
      </c>
      <c r="E23" s="4" t="s">
        <v>325</v>
      </c>
      <c r="F23" s="4" t="s">
        <v>325</v>
      </c>
      <c r="G23" s="4" t="s">
        <v>325</v>
      </c>
      <c r="H23" s="4" t="s">
        <v>348</v>
      </c>
    </row>
    <row r="24" spans="1:9" ht="31.5">
      <c r="A24" s="2"/>
      <c r="B24" s="3" t="s">
        <v>221</v>
      </c>
      <c r="C24" s="16">
        <v>51</v>
      </c>
      <c r="D24" s="4" t="s">
        <v>325</v>
      </c>
      <c r="E24" s="4" t="s">
        <v>325</v>
      </c>
      <c r="F24" s="4" t="s">
        <v>325</v>
      </c>
      <c r="G24" s="4" t="s">
        <v>325</v>
      </c>
      <c r="H24" s="4" t="s">
        <v>348</v>
      </c>
    </row>
    <row r="25" spans="1:9" ht="31.5">
      <c r="A25" s="2"/>
      <c r="B25" s="3" t="s">
        <v>222</v>
      </c>
      <c r="C25" s="16">
        <v>306</v>
      </c>
      <c r="D25" s="4" t="s">
        <v>325</v>
      </c>
      <c r="E25" s="4" t="s">
        <v>325</v>
      </c>
      <c r="F25" s="4" t="s">
        <v>325</v>
      </c>
      <c r="G25" s="4" t="s">
        <v>325</v>
      </c>
      <c r="H25" s="4" t="s">
        <v>348</v>
      </c>
    </row>
    <row r="26" spans="1:9" ht="31.5">
      <c r="A26" s="2"/>
      <c r="B26" s="3" t="s">
        <v>223</v>
      </c>
      <c r="C26" s="16">
        <v>0</v>
      </c>
      <c r="D26" s="4" t="s">
        <v>325</v>
      </c>
      <c r="E26" s="4" t="s">
        <v>325</v>
      </c>
      <c r="F26" s="4" t="s">
        <v>325</v>
      </c>
      <c r="G26" s="4" t="s">
        <v>325</v>
      </c>
      <c r="H26" s="4" t="s">
        <v>348</v>
      </c>
    </row>
    <row r="27" spans="1:9" ht="31.5">
      <c r="A27" s="2"/>
      <c r="B27" s="3" t="s">
        <v>224</v>
      </c>
      <c r="C27" s="16">
        <v>63</v>
      </c>
      <c r="D27" s="4" t="s">
        <v>325</v>
      </c>
      <c r="E27" s="4" t="s">
        <v>325</v>
      </c>
      <c r="F27" s="4" t="s">
        <v>325</v>
      </c>
      <c r="G27" s="4" t="s">
        <v>325</v>
      </c>
      <c r="H27" s="4" t="s">
        <v>348</v>
      </c>
    </row>
    <row r="28" spans="1:9" ht="63">
      <c r="A28" s="2"/>
      <c r="B28" s="3" t="s">
        <v>225</v>
      </c>
      <c r="C28" s="4" t="s">
        <v>325</v>
      </c>
      <c r="D28" s="4" t="s">
        <v>325</v>
      </c>
      <c r="E28" s="4" t="s">
        <v>325</v>
      </c>
      <c r="F28" s="16">
        <v>65</v>
      </c>
      <c r="G28" s="4" t="s">
        <v>325</v>
      </c>
      <c r="H28" s="4" t="s">
        <v>349</v>
      </c>
    </row>
    <row r="29" spans="1:9" ht="63">
      <c r="A29" s="2"/>
      <c r="B29" s="3" t="s">
        <v>226</v>
      </c>
      <c r="C29" s="4" t="s">
        <v>325</v>
      </c>
      <c r="D29" s="4" t="s">
        <v>325</v>
      </c>
      <c r="E29" s="4" t="s">
        <v>325</v>
      </c>
      <c r="F29" s="4" t="s">
        <v>325</v>
      </c>
      <c r="G29" s="16">
        <v>0</v>
      </c>
      <c r="H29" s="4" t="s">
        <v>350</v>
      </c>
    </row>
    <row r="30" spans="1:9" ht="47.25">
      <c r="A30" s="12" t="s">
        <v>227</v>
      </c>
      <c r="B30" s="23" t="s">
        <v>228</v>
      </c>
      <c r="C30" s="13"/>
      <c r="D30" s="13"/>
      <c r="E30" s="13"/>
      <c r="F30" s="13"/>
      <c r="G30" s="13"/>
      <c r="H30" s="13"/>
    </row>
    <row r="31" spans="1:9" ht="63">
      <c r="A31" s="2" t="s">
        <v>229</v>
      </c>
      <c r="B31" s="3" t="s">
        <v>230</v>
      </c>
      <c r="C31" s="14">
        <f>((((C32/C33)/12)*100)/C34)*100</f>
        <v>10.542484671809028</v>
      </c>
      <c r="D31" s="4" t="s">
        <v>325</v>
      </c>
      <c r="E31" s="4" t="s">
        <v>325</v>
      </c>
      <c r="F31" s="14">
        <f>((((F32/F33)/12)*100)/C34)*100</f>
        <v>12.141521323034233</v>
      </c>
      <c r="G31" s="14" t="e">
        <f>((((G32/G33)/12)*100)/C34)*100</f>
        <v>#DIV/0!</v>
      </c>
      <c r="H31" s="4"/>
    </row>
    <row r="32" spans="1:9" ht="78.75">
      <c r="A32" s="2"/>
      <c r="B32" s="3" t="s">
        <v>231</v>
      </c>
      <c r="C32" s="16">
        <v>4903.8999999999996</v>
      </c>
      <c r="D32" s="4" t="s">
        <v>325</v>
      </c>
      <c r="E32" s="4" t="s">
        <v>325</v>
      </c>
      <c r="F32" s="16">
        <v>4204.3999999999996</v>
      </c>
      <c r="G32" s="16">
        <v>0</v>
      </c>
      <c r="H32" s="4" t="s">
        <v>331</v>
      </c>
      <c r="I32" s="47"/>
    </row>
    <row r="33" spans="1:9" ht="78.75">
      <c r="A33" s="2"/>
      <c r="B33" s="3" t="s">
        <v>232</v>
      </c>
      <c r="C33" s="16">
        <v>9</v>
      </c>
      <c r="D33" s="4" t="s">
        <v>325</v>
      </c>
      <c r="E33" s="4" t="s">
        <v>325</v>
      </c>
      <c r="F33" s="16">
        <v>6.7</v>
      </c>
      <c r="G33" s="16">
        <v>0</v>
      </c>
      <c r="H33" s="4" t="s">
        <v>331</v>
      </c>
    </row>
    <row r="34" spans="1:9" ht="47.25">
      <c r="A34" s="2"/>
      <c r="B34" s="3" t="s">
        <v>124</v>
      </c>
      <c r="C34" s="16">
        <v>43070</v>
      </c>
      <c r="D34" s="4" t="s">
        <v>325</v>
      </c>
      <c r="E34" s="4" t="s">
        <v>325</v>
      </c>
      <c r="F34" s="4" t="s">
        <v>325</v>
      </c>
      <c r="G34" s="4" t="s">
        <v>325</v>
      </c>
      <c r="H34" s="4" t="s">
        <v>341</v>
      </c>
      <c r="I34" s="47"/>
    </row>
    <row r="35" spans="1:9" ht="63">
      <c r="A35" s="12" t="s">
        <v>233</v>
      </c>
      <c r="B35" s="23" t="s">
        <v>234</v>
      </c>
      <c r="C35" s="13"/>
      <c r="D35" s="13"/>
      <c r="E35" s="13"/>
      <c r="F35" s="13"/>
      <c r="G35" s="13"/>
      <c r="H35" s="13"/>
    </row>
    <row r="36" spans="1:9" ht="31.5">
      <c r="A36" s="2" t="s">
        <v>235</v>
      </c>
      <c r="B36" s="3" t="s">
        <v>236</v>
      </c>
      <c r="C36" s="14">
        <f>(C37/C38)*100</f>
        <v>1390.0692840646652</v>
      </c>
      <c r="D36" s="4" t="s">
        <v>325</v>
      </c>
      <c r="E36" s="4" t="s">
        <v>325</v>
      </c>
      <c r="F36" s="14">
        <f>(F37/F38)*100</f>
        <v>1558.9041095890411</v>
      </c>
      <c r="G36" s="14" t="e">
        <f>(G37/G38)*100</f>
        <v>#DIV/0!</v>
      </c>
      <c r="H36" s="4"/>
    </row>
    <row r="37" spans="1:9" ht="47.25">
      <c r="A37" s="2"/>
      <c r="B37" s="3" t="s">
        <v>237</v>
      </c>
      <c r="C37" s="16">
        <v>6019</v>
      </c>
      <c r="D37" s="4" t="s">
        <v>325</v>
      </c>
      <c r="E37" s="4" t="s">
        <v>325</v>
      </c>
      <c r="F37" s="16">
        <v>1138</v>
      </c>
      <c r="G37" s="16">
        <v>0</v>
      </c>
      <c r="H37" s="4" t="s">
        <v>348</v>
      </c>
    </row>
    <row r="38" spans="1:9" ht="31.5">
      <c r="A38" s="2"/>
      <c r="B38" s="3" t="s">
        <v>238</v>
      </c>
      <c r="C38" s="16">
        <v>433</v>
      </c>
      <c r="D38" s="4" t="s">
        <v>325</v>
      </c>
      <c r="E38" s="4" t="s">
        <v>325</v>
      </c>
      <c r="F38" s="16">
        <v>73</v>
      </c>
      <c r="G38" s="16">
        <v>0</v>
      </c>
      <c r="H38" s="4" t="s">
        <v>348</v>
      </c>
    </row>
    <row r="39" spans="1:9" ht="47.25">
      <c r="A39" s="2" t="s">
        <v>239</v>
      </c>
      <c r="B39" s="3" t="s">
        <v>351</v>
      </c>
      <c r="C39" s="4" t="s">
        <v>325</v>
      </c>
      <c r="D39" s="4" t="s">
        <v>325</v>
      </c>
      <c r="E39" s="4" t="s">
        <v>325</v>
      </c>
      <c r="F39" s="4" t="s">
        <v>325</v>
      </c>
      <c r="G39" s="4" t="s">
        <v>325</v>
      </c>
      <c r="H39" s="4"/>
    </row>
    <row r="40" spans="1:9">
      <c r="A40" s="2"/>
      <c r="B40" s="3" t="s">
        <v>352</v>
      </c>
      <c r="C40" s="4" t="s">
        <v>325</v>
      </c>
      <c r="D40" s="4" t="s">
        <v>325</v>
      </c>
      <c r="E40" s="4" t="s">
        <v>325</v>
      </c>
      <c r="F40" s="4" t="s">
        <v>325</v>
      </c>
      <c r="G40" s="4" t="s">
        <v>325</v>
      </c>
      <c r="H40" s="4"/>
    </row>
    <row r="41" spans="1:9" ht="39" customHeight="1">
      <c r="A41" s="2"/>
      <c r="B41" s="3" t="s">
        <v>77</v>
      </c>
      <c r="C41" s="14">
        <f>(C45/$C$48)*100</f>
        <v>100</v>
      </c>
      <c r="D41" s="4" t="s">
        <v>325</v>
      </c>
      <c r="E41" s="4" t="s">
        <v>325</v>
      </c>
      <c r="F41" s="4" t="s">
        <v>325</v>
      </c>
      <c r="G41" s="4" t="s">
        <v>325</v>
      </c>
      <c r="H41" s="4"/>
    </row>
    <row r="42" spans="1:9" ht="39" customHeight="1">
      <c r="A42" s="2"/>
      <c r="B42" s="3" t="s">
        <v>78</v>
      </c>
      <c r="C42" s="14">
        <f t="shared" ref="C42" si="1">(C46/$C$48)*100</f>
        <v>100</v>
      </c>
      <c r="D42" s="4" t="s">
        <v>325</v>
      </c>
      <c r="E42" s="4" t="s">
        <v>325</v>
      </c>
      <c r="F42" s="4" t="s">
        <v>325</v>
      </c>
      <c r="G42" s="4" t="s">
        <v>325</v>
      </c>
      <c r="H42" s="4"/>
    </row>
    <row r="43" spans="1:9" ht="39" customHeight="1">
      <c r="A43" s="2"/>
      <c r="B43" s="3" t="s">
        <v>79</v>
      </c>
      <c r="C43" s="14">
        <f>(C47/$C$48)*100</f>
        <v>100</v>
      </c>
      <c r="D43" s="4" t="s">
        <v>325</v>
      </c>
      <c r="E43" s="4" t="s">
        <v>325</v>
      </c>
      <c r="F43" s="4" t="s">
        <v>325</v>
      </c>
      <c r="G43" s="4" t="s">
        <v>325</v>
      </c>
      <c r="H43" s="4"/>
    </row>
    <row r="44" spans="1:9" ht="47.25">
      <c r="A44" s="2"/>
      <c r="B44" s="3" t="s">
        <v>240</v>
      </c>
      <c r="C44" s="4"/>
      <c r="D44" s="4" t="s">
        <v>325</v>
      </c>
      <c r="E44" s="4" t="s">
        <v>325</v>
      </c>
      <c r="F44" s="4" t="s">
        <v>325</v>
      </c>
      <c r="G44" s="4" t="s">
        <v>325</v>
      </c>
      <c r="H44" s="4"/>
    </row>
    <row r="45" spans="1:9" ht="31.5">
      <c r="A45" s="2"/>
      <c r="B45" s="3" t="s">
        <v>134</v>
      </c>
      <c r="C45" s="16">
        <v>1</v>
      </c>
      <c r="D45" s="4" t="s">
        <v>325</v>
      </c>
      <c r="E45" s="4" t="s">
        <v>325</v>
      </c>
      <c r="F45" s="4" t="s">
        <v>325</v>
      </c>
      <c r="G45" s="4" t="s">
        <v>325</v>
      </c>
      <c r="H45" s="4" t="s">
        <v>348</v>
      </c>
    </row>
    <row r="46" spans="1:9" ht="31.5">
      <c r="A46" s="2"/>
      <c r="B46" s="3" t="s">
        <v>78</v>
      </c>
      <c r="C46" s="16">
        <v>1</v>
      </c>
      <c r="D46" s="4" t="s">
        <v>325</v>
      </c>
      <c r="E46" s="4" t="s">
        <v>325</v>
      </c>
      <c r="F46" s="4" t="s">
        <v>325</v>
      </c>
      <c r="G46" s="4" t="s">
        <v>325</v>
      </c>
      <c r="H46" s="4" t="s">
        <v>348</v>
      </c>
    </row>
    <row r="47" spans="1:9" ht="31.5">
      <c r="A47" s="2"/>
      <c r="B47" s="3" t="s">
        <v>79</v>
      </c>
      <c r="C47" s="16">
        <v>1</v>
      </c>
      <c r="D47" s="4" t="s">
        <v>325</v>
      </c>
      <c r="E47" s="4" t="s">
        <v>325</v>
      </c>
      <c r="F47" s="4" t="s">
        <v>325</v>
      </c>
      <c r="G47" s="4" t="s">
        <v>325</v>
      </c>
      <c r="H47" s="4" t="s">
        <v>348</v>
      </c>
    </row>
    <row r="48" spans="1:9" ht="47.25">
      <c r="A48" s="2"/>
      <c r="B48" s="3" t="s">
        <v>241</v>
      </c>
      <c r="C48" s="16">
        <v>1</v>
      </c>
      <c r="D48" s="4" t="s">
        <v>325</v>
      </c>
      <c r="E48" s="4" t="s">
        <v>325</v>
      </c>
      <c r="F48" s="4" t="s">
        <v>325</v>
      </c>
      <c r="G48" s="4" t="s">
        <v>325</v>
      </c>
      <c r="H48" s="4" t="s">
        <v>348</v>
      </c>
    </row>
    <row r="49" spans="1:9" ht="47.25">
      <c r="A49" s="2" t="s">
        <v>242</v>
      </c>
      <c r="B49" s="3" t="s">
        <v>415</v>
      </c>
      <c r="C49" s="4" t="s">
        <v>325</v>
      </c>
      <c r="D49" s="4" t="s">
        <v>325</v>
      </c>
      <c r="E49" s="4" t="s">
        <v>325</v>
      </c>
      <c r="F49" s="4" t="s">
        <v>325</v>
      </c>
      <c r="G49" s="4" t="s">
        <v>325</v>
      </c>
      <c r="H49" s="4"/>
    </row>
    <row r="50" spans="1:9" ht="32.25" customHeight="1">
      <c r="A50" s="2"/>
      <c r="B50" s="3" t="s">
        <v>313</v>
      </c>
      <c r="C50" s="14">
        <f>(C51/C54)*100</f>
        <v>2.3094688221709005</v>
      </c>
      <c r="D50" s="4"/>
      <c r="E50" s="4"/>
      <c r="F50" s="14">
        <f>(F51/F54)*100</f>
        <v>5.4794520547945202</v>
      </c>
      <c r="G50" s="14" t="e">
        <f>(G51/G54)*100</f>
        <v>#DIV/0!</v>
      </c>
      <c r="H50" s="4"/>
    </row>
    <row r="51" spans="1:9" ht="63">
      <c r="A51" s="2"/>
      <c r="B51" s="3" t="s">
        <v>243</v>
      </c>
      <c r="C51" s="16">
        <v>10</v>
      </c>
      <c r="D51" s="4" t="s">
        <v>325</v>
      </c>
      <c r="E51" s="4" t="s">
        <v>325</v>
      </c>
      <c r="F51" s="16">
        <v>4</v>
      </c>
      <c r="G51" s="16">
        <v>0</v>
      </c>
      <c r="H51" s="4" t="s">
        <v>348</v>
      </c>
      <c r="I51" s="49"/>
    </row>
    <row r="52" spans="1:9" ht="27" customHeight="1">
      <c r="A52" s="2"/>
      <c r="B52" s="3" t="s">
        <v>353</v>
      </c>
      <c r="C52" s="14">
        <f>(C53/C54)*100</f>
        <v>1.3856812933025404</v>
      </c>
      <c r="D52" s="4"/>
      <c r="E52" s="4"/>
      <c r="F52" s="14">
        <f>(F53/F54)*100</f>
        <v>4.10958904109589</v>
      </c>
      <c r="G52" s="14" t="e">
        <f>(G53/G54)*100</f>
        <v>#DIV/0!</v>
      </c>
      <c r="H52" s="4"/>
    </row>
    <row r="53" spans="1:9" ht="63">
      <c r="A53" s="2"/>
      <c r="B53" s="3" t="s">
        <v>244</v>
      </c>
      <c r="C53" s="16">
        <v>6</v>
      </c>
      <c r="D53" s="4" t="s">
        <v>325</v>
      </c>
      <c r="E53" s="4" t="s">
        <v>325</v>
      </c>
      <c r="F53" s="16">
        <v>3</v>
      </c>
      <c r="G53" s="16">
        <v>0</v>
      </c>
      <c r="H53" s="4" t="s">
        <v>348</v>
      </c>
    </row>
    <row r="54" spans="1:9" ht="31.5">
      <c r="A54" s="2"/>
      <c r="B54" s="3" t="s">
        <v>238</v>
      </c>
      <c r="C54" s="16">
        <v>433</v>
      </c>
      <c r="D54" s="4" t="s">
        <v>325</v>
      </c>
      <c r="E54" s="4" t="s">
        <v>325</v>
      </c>
      <c r="F54" s="16">
        <v>73</v>
      </c>
      <c r="G54" s="16">
        <v>0</v>
      </c>
      <c r="H54" s="4" t="s">
        <v>348</v>
      </c>
    </row>
    <row r="55" spans="1:9" ht="63">
      <c r="A55" s="12" t="s">
        <v>245</v>
      </c>
      <c r="B55" s="23" t="s">
        <v>246</v>
      </c>
      <c r="C55" s="13"/>
      <c r="D55" s="13"/>
      <c r="E55" s="13"/>
      <c r="F55" s="13"/>
      <c r="G55" s="13"/>
      <c r="H55" s="13"/>
    </row>
    <row r="56" spans="1:9" ht="42.75" customHeight="1">
      <c r="A56" s="2" t="s">
        <v>247</v>
      </c>
      <c r="B56" s="3" t="s">
        <v>248</v>
      </c>
      <c r="C56" s="14">
        <f>(C57+F58+G59)/(C60+F61+G62)*100</f>
        <v>100</v>
      </c>
      <c r="D56" s="4" t="s">
        <v>325</v>
      </c>
      <c r="E56" s="4" t="s">
        <v>325</v>
      </c>
      <c r="F56" s="14">
        <f>(C57+F58+G59)/(C60+F61+G62)*100</f>
        <v>100</v>
      </c>
      <c r="G56" s="14">
        <f>(C57+F58+G59)/(C60+F61+G62)*100</f>
        <v>100</v>
      </c>
      <c r="H56" s="4"/>
    </row>
    <row r="57" spans="1:9" ht="63">
      <c r="A57" s="2"/>
      <c r="B57" s="3" t="s">
        <v>699</v>
      </c>
      <c r="C57" s="16">
        <v>1</v>
      </c>
      <c r="D57" s="4" t="s">
        <v>325</v>
      </c>
      <c r="E57" s="4" t="s">
        <v>325</v>
      </c>
      <c r="F57" s="4" t="s">
        <v>325</v>
      </c>
      <c r="G57" s="4" t="s">
        <v>325</v>
      </c>
      <c r="H57" s="4" t="s">
        <v>348</v>
      </c>
    </row>
    <row r="58" spans="1:9" ht="31.5">
      <c r="A58" s="2"/>
      <c r="B58" s="3" t="s">
        <v>688</v>
      </c>
      <c r="C58" s="4" t="s">
        <v>325</v>
      </c>
      <c r="D58" s="4" t="s">
        <v>325</v>
      </c>
      <c r="E58" s="4" t="s">
        <v>325</v>
      </c>
      <c r="F58" s="16">
        <v>1</v>
      </c>
      <c r="G58" s="4" t="s">
        <v>325</v>
      </c>
      <c r="H58" s="4" t="s">
        <v>349</v>
      </c>
    </row>
    <row r="59" spans="1:9" ht="30.75" customHeight="1">
      <c r="A59" s="2"/>
      <c r="B59" s="3" t="s">
        <v>700</v>
      </c>
      <c r="C59" s="4" t="s">
        <v>325</v>
      </c>
      <c r="D59" s="4" t="s">
        <v>325</v>
      </c>
      <c r="E59" s="4" t="s">
        <v>325</v>
      </c>
      <c r="F59" s="4" t="s">
        <v>325</v>
      </c>
      <c r="G59" s="16">
        <v>0</v>
      </c>
      <c r="H59" s="4" t="s">
        <v>350</v>
      </c>
    </row>
    <row r="60" spans="1:9" ht="47.25">
      <c r="A60" s="2"/>
      <c r="B60" s="3" t="s">
        <v>701</v>
      </c>
      <c r="C60" s="16">
        <v>1</v>
      </c>
      <c r="D60" s="4" t="s">
        <v>325</v>
      </c>
      <c r="E60" s="4" t="s">
        <v>325</v>
      </c>
      <c r="F60" s="4" t="s">
        <v>325</v>
      </c>
      <c r="G60" s="4" t="s">
        <v>325</v>
      </c>
      <c r="H60" s="4" t="s">
        <v>348</v>
      </c>
    </row>
    <row r="61" spans="1:9" ht="31.5">
      <c r="A61" s="2"/>
      <c r="B61" s="3" t="s">
        <v>414</v>
      </c>
      <c r="C61" s="4" t="s">
        <v>325</v>
      </c>
      <c r="D61" s="4" t="s">
        <v>325</v>
      </c>
      <c r="E61" s="4" t="s">
        <v>325</v>
      </c>
      <c r="F61" s="16">
        <v>1</v>
      </c>
      <c r="G61" s="4" t="s">
        <v>325</v>
      </c>
      <c r="H61" s="4" t="s">
        <v>349</v>
      </c>
    </row>
    <row r="62" spans="1:9" ht="27" customHeight="1">
      <c r="A62" s="2"/>
      <c r="B62" s="3" t="s">
        <v>689</v>
      </c>
      <c r="C62" s="4" t="s">
        <v>325</v>
      </c>
      <c r="D62" s="4" t="s">
        <v>325</v>
      </c>
      <c r="E62" s="4" t="s">
        <v>325</v>
      </c>
      <c r="F62" s="4" t="s">
        <v>325</v>
      </c>
      <c r="G62" s="16">
        <v>0</v>
      </c>
      <c r="H62" s="4" t="s">
        <v>350</v>
      </c>
    </row>
    <row r="63" spans="1:9" ht="44.25" customHeight="1">
      <c r="A63" s="12" t="s">
        <v>249</v>
      </c>
      <c r="B63" s="23" t="s">
        <v>250</v>
      </c>
      <c r="C63" s="13"/>
      <c r="D63" s="13"/>
      <c r="E63" s="13"/>
      <c r="F63" s="13"/>
      <c r="G63" s="13"/>
      <c r="H63" s="13"/>
    </row>
    <row r="64" spans="1:9" ht="47.25">
      <c r="A64" s="2" t="s">
        <v>251</v>
      </c>
      <c r="B64" s="3" t="s">
        <v>252</v>
      </c>
      <c r="C64" s="14">
        <f>C65/C66</f>
        <v>25.276243093922652</v>
      </c>
      <c r="D64" s="4" t="s">
        <v>325</v>
      </c>
      <c r="E64" s="4" t="s">
        <v>325</v>
      </c>
      <c r="F64" s="4" t="s">
        <v>325</v>
      </c>
      <c r="G64" s="4" t="s">
        <v>325</v>
      </c>
      <c r="H64" s="4"/>
      <c r="I64" s="47"/>
    </row>
    <row r="65" spans="1:9" ht="47.25">
      <c r="A65" s="2"/>
      <c r="B65" s="3" t="s">
        <v>253</v>
      </c>
      <c r="C65" s="16">
        <v>13725</v>
      </c>
      <c r="D65" s="4" t="s">
        <v>325</v>
      </c>
      <c r="E65" s="4" t="s">
        <v>325</v>
      </c>
      <c r="F65" s="4" t="s">
        <v>325</v>
      </c>
      <c r="G65" s="4" t="s">
        <v>325</v>
      </c>
      <c r="H65" s="4" t="s">
        <v>348</v>
      </c>
    </row>
    <row r="66" spans="1:9" ht="31.5">
      <c r="A66" s="2"/>
      <c r="B66" s="3" t="s">
        <v>238</v>
      </c>
      <c r="C66" s="16">
        <v>543</v>
      </c>
      <c r="D66" s="4" t="s">
        <v>325</v>
      </c>
      <c r="E66" s="4" t="s">
        <v>325</v>
      </c>
      <c r="F66" s="4" t="s">
        <v>325</v>
      </c>
      <c r="G66" s="4" t="s">
        <v>325</v>
      </c>
      <c r="H66" s="4" t="s">
        <v>348</v>
      </c>
    </row>
    <row r="67" spans="1:9" ht="47.25">
      <c r="A67" s="2" t="s">
        <v>254</v>
      </c>
      <c r="B67" s="3" t="s">
        <v>255</v>
      </c>
      <c r="C67" s="14">
        <f>(C68/C69)*100</f>
        <v>0.80145719489981782</v>
      </c>
      <c r="D67" s="4" t="s">
        <v>325</v>
      </c>
      <c r="E67" s="4" t="s">
        <v>325</v>
      </c>
      <c r="F67" s="4" t="s">
        <v>325</v>
      </c>
      <c r="G67" s="4" t="s">
        <v>325</v>
      </c>
      <c r="H67" s="4"/>
    </row>
    <row r="68" spans="1:9" ht="63">
      <c r="A68" s="2"/>
      <c r="B68" s="3" t="s">
        <v>256</v>
      </c>
      <c r="C68" s="16">
        <v>110</v>
      </c>
      <c r="D68" s="4" t="s">
        <v>325</v>
      </c>
      <c r="E68" s="4" t="s">
        <v>325</v>
      </c>
      <c r="F68" s="4" t="s">
        <v>325</v>
      </c>
      <c r="G68" s="4" t="s">
        <v>325</v>
      </c>
      <c r="H68" s="4" t="s">
        <v>348</v>
      </c>
    </row>
    <row r="69" spans="1:9" ht="47.25">
      <c r="A69" s="2"/>
      <c r="B69" s="3" t="s">
        <v>253</v>
      </c>
      <c r="C69" s="16">
        <v>13725</v>
      </c>
      <c r="D69" s="4" t="s">
        <v>325</v>
      </c>
      <c r="E69" s="4" t="s">
        <v>325</v>
      </c>
      <c r="F69" s="4" t="s">
        <v>325</v>
      </c>
      <c r="G69" s="4" t="s">
        <v>325</v>
      </c>
      <c r="H69" s="4" t="s">
        <v>348</v>
      </c>
    </row>
    <row r="70" spans="1:9" ht="47.25">
      <c r="A70" s="12" t="s">
        <v>257</v>
      </c>
      <c r="B70" s="23" t="s">
        <v>258</v>
      </c>
      <c r="C70" s="13"/>
      <c r="D70" s="13"/>
      <c r="E70" s="13"/>
      <c r="F70" s="13"/>
      <c r="G70" s="13"/>
      <c r="H70" s="13"/>
    </row>
    <row r="71" spans="1:9" ht="31.5">
      <c r="A71" s="2" t="s">
        <v>259</v>
      </c>
      <c r="B71" s="3" t="s">
        <v>260</v>
      </c>
      <c r="C71" s="14">
        <f>(C72/C73)*100</f>
        <v>100</v>
      </c>
      <c r="D71" s="4" t="s">
        <v>325</v>
      </c>
      <c r="E71" s="4" t="s">
        <v>325</v>
      </c>
      <c r="F71" s="4" t="s">
        <v>325</v>
      </c>
      <c r="G71" s="4" t="s">
        <v>325</v>
      </c>
      <c r="H71" s="4"/>
    </row>
    <row r="72" spans="1:9" ht="47.25">
      <c r="A72" s="2"/>
      <c r="B72" s="3" t="s">
        <v>261</v>
      </c>
      <c r="C72" s="16">
        <v>1</v>
      </c>
      <c r="D72" s="4" t="s">
        <v>325</v>
      </c>
      <c r="E72" s="4" t="s">
        <v>325</v>
      </c>
      <c r="F72" s="4" t="s">
        <v>325</v>
      </c>
      <c r="G72" s="4" t="s">
        <v>325</v>
      </c>
      <c r="H72" s="4" t="s">
        <v>348</v>
      </c>
    </row>
    <row r="73" spans="1:9" ht="47.25">
      <c r="A73" s="2"/>
      <c r="B73" s="3" t="s">
        <v>262</v>
      </c>
      <c r="C73" s="16">
        <v>1</v>
      </c>
      <c r="D73" s="4" t="s">
        <v>325</v>
      </c>
      <c r="E73" s="4" t="s">
        <v>325</v>
      </c>
      <c r="F73" s="4" t="s">
        <v>325</v>
      </c>
      <c r="G73" s="4" t="s">
        <v>325</v>
      </c>
      <c r="H73" s="4" t="s">
        <v>348</v>
      </c>
    </row>
    <row r="74" spans="1:9" ht="63">
      <c r="A74" s="12" t="s">
        <v>263</v>
      </c>
      <c r="B74" s="23" t="s">
        <v>264</v>
      </c>
      <c r="C74" s="13"/>
      <c r="D74" s="13"/>
      <c r="E74" s="13"/>
      <c r="F74" s="13"/>
      <c r="G74" s="13"/>
      <c r="H74" s="13"/>
    </row>
    <row r="75" spans="1:9" ht="47.25">
      <c r="A75" s="2" t="s">
        <v>265</v>
      </c>
      <c r="B75" s="3" t="s">
        <v>266</v>
      </c>
      <c r="C75" s="14">
        <f>(C76/C77)*100</f>
        <v>0</v>
      </c>
      <c r="D75" s="14">
        <f t="shared" ref="D75:E75" si="2">(D76/D77)*100</f>
        <v>0</v>
      </c>
      <c r="E75" s="14" t="e">
        <f t="shared" si="2"/>
        <v>#DIV/0!</v>
      </c>
      <c r="F75" s="4" t="s">
        <v>325</v>
      </c>
      <c r="G75" s="4" t="s">
        <v>325</v>
      </c>
      <c r="H75" s="4"/>
    </row>
    <row r="76" spans="1:9" ht="63">
      <c r="A76" s="2"/>
      <c r="B76" s="3" t="s">
        <v>267</v>
      </c>
      <c r="C76" s="14">
        <f>D76+E76</f>
        <v>0</v>
      </c>
      <c r="D76" s="16">
        <v>0</v>
      </c>
      <c r="E76" s="16">
        <v>0</v>
      </c>
      <c r="F76" s="4" t="s">
        <v>325</v>
      </c>
      <c r="G76" s="4" t="s">
        <v>325</v>
      </c>
      <c r="H76" s="4" t="s">
        <v>348</v>
      </c>
      <c r="I76" s="1" t="s">
        <v>697</v>
      </c>
    </row>
    <row r="77" spans="1:9" ht="47.25">
      <c r="A77" s="2"/>
      <c r="B77" s="3" t="s">
        <v>241</v>
      </c>
      <c r="C77" s="14">
        <f>D77+E77</f>
        <v>1</v>
      </c>
      <c r="D77" s="16">
        <v>1</v>
      </c>
      <c r="E77" s="16">
        <v>0</v>
      </c>
      <c r="F77" s="4" t="s">
        <v>325</v>
      </c>
      <c r="G77" s="4" t="s">
        <v>325</v>
      </c>
      <c r="H77" s="4" t="s">
        <v>348</v>
      </c>
      <c r="I77" s="1" t="s">
        <v>697</v>
      </c>
    </row>
    <row r="78" spans="1:9" ht="47.25">
      <c r="A78" s="2" t="s">
        <v>268</v>
      </c>
      <c r="B78" s="3" t="s">
        <v>269</v>
      </c>
      <c r="C78" s="14" t="e">
        <f>(C79/C80)*100</f>
        <v>#DIV/0!</v>
      </c>
      <c r="D78" s="14">
        <v>1</v>
      </c>
      <c r="E78" s="14" t="e">
        <f>(E79/E80)*100</f>
        <v>#DIV/0!</v>
      </c>
      <c r="F78" s="4" t="s">
        <v>325</v>
      </c>
      <c r="G78" s="4" t="s">
        <v>325</v>
      </c>
      <c r="H78" s="4"/>
    </row>
    <row r="79" spans="1:9" ht="63">
      <c r="A79" s="2"/>
      <c r="B79" s="3" t="s">
        <v>270</v>
      </c>
      <c r="C79" s="14">
        <f>D79+E79</f>
        <v>1</v>
      </c>
      <c r="D79" s="16">
        <v>1</v>
      </c>
      <c r="E79" s="16">
        <v>0</v>
      </c>
      <c r="F79" s="4" t="s">
        <v>325</v>
      </c>
      <c r="G79" s="4" t="s">
        <v>325</v>
      </c>
      <c r="H79" s="4" t="s">
        <v>348</v>
      </c>
      <c r="I79" s="1" t="s">
        <v>697</v>
      </c>
    </row>
    <row r="80" spans="1:9" ht="47.25">
      <c r="A80" s="2"/>
      <c r="B80" s="3" t="s">
        <v>241</v>
      </c>
      <c r="C80" s="14">
        <f>D80+E80</f>
        <v>0</v>
      </c>
      <c r="D80" s="16">
        <v>0</v>
      </c>
      <c r="E80" s="16">
        <v>0</v>
      </c>
      <c r="F80" s="4" t="s">
        <v>325</v>
      </c>
      <c r="G80" s="4" t="s">
        <v>325</v>
      </c>
      <c r="H80" s="4" t="s">
        <v>348</v>
      </c>
      <c r="I80" s="1" t="s">
        <v>697</v>
      </c>
    </row>
    <row r="81" spans="1:9" ht="47.25">
      <c r="A81" s="2" t="s">
        <v>271</v>
      </c>
      <c r="B81" s="3" t="s">
        <v>272</v>
      </c>
      <c r="C81" s="14">
        <f>(C82/C83)*100</f>
        <v>0</v>
      </c>
      <c r="D81" s="14">
        <f t="shared" ref="D81:E81" si="3">(D82/D83)*100</f>
        <v>0</v>
      </c>
      <c r="E81" s="14" t="e">
        <f t="shared" si="3"/>
        <v>#DIV/0!</v>
      </c>
      <c r="F81" s="4" t="s">
        <v>325</v>
      </c>
      <c r="G81" s="4" t="s">
        <v>325</v>
      </c>
      <c r="H81" s="4"/>
    </row>
    <row r="82" spans="1:9" ht="63">
      <c r="A82" s="2"/>
      <c r="B82" s="3" t="s">
        <v>273</v>
      </c>
      <c r="C82" s="14">
        <f>D82+E82</f>
        <v>0</v>
      </c>
      <c r="D82" s="16">
        <v>0</v>
      </c>
      <c r="E82" s="16">
        <v>0</v>
      </c>
      <c r="F82" s="4" t="s">
        <v>325</v>
      </c>
      <c r="G82" s="4" t="s">
        <v>325</v>
      </c>
      <c r="H82" s="4" t="s">
        <v>348</v>
      </c>
      <c r="I82" s="1" t="s">
        <v>697</v>
      </c>
    </row>
    <row r="83" spans="1:9" ht="47.25">
      <c r="A83" s="2"/>
      <c r="B83" s="3" t="s">
        <v>241</v>
      </c>
      <c r="C83" s="14">
        <f>D83+E83</f>
        <v>1</v>
      </c>
      <c r="D83" s="16">
        <v>1</v>
      </c>
      <c r="E83" s="16">
        <v>0</v>
      </c>
      <c r="F83" s="4" t="s">
        <v>325</v>
      </c>
      <c r="G83" s="4" t="s">
        <v>325</v>
      </c>
      <c r="H83" s="4" t="s">
        <v>348</v>
      </c>
      <c r="I83" s="1" t="s">
        <v>697</v>
      </c>
    </row>
    <row r="84" spans="1:9" ht="47.25">
      <c r="A84" s="2" t="s">
        <v>274</v>
      </c>
      <c r="B84" s="3" t="s">
        <v>275</v>
      </c>
      <c r="C84" s="14">
        <f>(C85/C86)*100</f>
        <v>0</v>
      </c>
      <c r="D84" s="14">
        <f t="shared" ref="D84:E84" si="4">(D85/D86)*100</f>
        <v>0</v>
      </c>
      <c r="E84" s="14" t="e">
        <f t="shared" si="4"/>
        <v>#DIV/0!</v>
      </c>
      <c r="F84" s="4" t="s">
        <v>325</v>
      </c>
      <c r="G84" s="4" t="s">
        <v>325</v>
      </c>
      <c r="H84" s="4"/>
    </row>
    <row r="85" spans="1:9" ht="63">
      <c r="A85" s="2"/>
      <c r="B85" s="3" t="s">
        <v>276</v>
      </c>
      <c r="C85" s="14">
        <f>D85+E85</f>
        <v>0</v>
      </c>
      <c r="D85" s="16">
        <v>0</v>
      </c>
      <c r="E85" s="16">
        <v>0</v>
      </c>
      <c r="F85" s="4" t="s">
        <v>325</v>
      </c>
      <c r="G85" s="4" t="s">
        <v>325</v>
      </c>
      <c r="H85" s="4" t="s">
        <v>348</v>
      </c>
      <c r="I85" s="1" t="s">
        <v>697</v>
      </c>
    </row>
    <row r="86" spans="1:9" ht="47.25">
      <c r="A86" s="2"/>
      <c r="B86" s="3" t="s">
        <v>241</v>
      </c>
      <c r="C86" s="14">
        <f>D86+E86</f>
        <v>1</v>
      </c>
      <c r="D86" s="16">
        <v>1</v>
      </c>
      <c r="E86" s="16">
        <v>0</v>
      </c>
      <c r="F86" s="4"/>
      <c r="G86" s="4"/>
      <c r="H86" s="4" t="s">
        <v>348</v>
      </c>
      <c r="I86" s="1" t="s">
        <v>697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7"/>
  <sheetViews>
    <sheetView zoomScale="70" zoomScaleNormal="7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ColWidth="9.140625" defaultRowHeight="15.75"/>
  <cols>
    <col min="1" max="1" width="11.140625" style="5" customWidth="1"/>
    <col min="2" max="2" width="103.140625" style="7" customWidth="1"/>
    <col min="3" max="3" width="20" style="9" customWidth="1"/>
    <col min="4" max="4" width="23.5703125" style="9" customWidth="1"/>
    <col min="5" max="16384" width="9.140625" style="1"/>
  </cols>
  <sheetData>
    <row r="1" spans="1:4">
      <c r="A1" s="6" t="s">
        <v>0</v>
      </c>
      <c r="B1" s="6" t="s">
        <v>1</v>
      </c>
      <c r="C1" s="8" t="s">
        <v>521</v>
      </c>
      <c r="D1" s="8" t="s">
        <v>8</v>
      </c>
    </row>
    <row r="2" spans="1:4">
      <c r="A2" s="10" t="s">
        <v>354</v>
      </c>
      <c r="B2" s="20" t="s">
        <v>355</v>
      </c>
      <c r="C2" s="11"/>
      <c r="D2" s="11"/>
    </row>
    <row r="3" spans="1:4">
      <c r="A3" s="12" t="s">
        <v>277</v>
      </c>
      <c r="B3" s="18" t="s">
        <v>278</v>
      </c>
      <c r="C3" s="13"/>
      <c r="D3" s="13"/>
    </row>
    <row r="4" spans="1:4" ht="63">
      <c r="A4" s="2" t="s">
        <v>417</v>
      </c>
      <c r="B4" s="3" t="s">
        <v>418</v>
      </c>
      <c r="C4" s="14" t="e">
        <f>(C5/C6)*100</f>
        <v>#DIV/0!</v>
      </c>
      <c r="D4" s="4"/>
    </row>
    <row r="5" spans="1:4" ht="31.5">
      <c r="A5" s="2"/>
      <c r="B5" s="3" t="s">
        <v>690</v>
      </c>
      <c r="C5" s="16">
        <v>0</v>
      </c>
      <c r="D5" s="4" t="s">
        <v>357</v>
      </c>
    </row>
    <row r="6" spans="1:4">
      <c r="A6" s="2"/>
      <c r="B6" s="3" t="s">
        <v>419</v>
      </c>
      <c r="C6" s="16">
        <v>0</v>
      </c>
      <c r="D6" s="4" t="s">
        <v>357</v>
      </c>
    </row>
    <row r="7" spans="1:4" ht="31.5">
      <c r="A7" s="2" t="s">
        <v>279</v>
      </c>
      <c r="B7" s="3" t="s">
        <v>280</v>
      </c>
      <c r="C7" s="14" t="e">
        <f>(C8/C9)*100</f>
        <v>#DIV/0!</v>
      </c>
      <c r="D7" s="4"/>
    </row>
    <row r="8" spans="1:4" ht="47.25">
      <c r="A8" s="2"/>
      <c r="B8" s="3" t="s">
        <v>356</v>
      </c>
      <c r="C8" s="16">
        <v>0</v>
      </c>
      <c r="D8" s="4" t="s">
        <v>357</v>
      </c>
    </row>
    <row r="9" spans="1:4">
      <c r="A9" s="2"/>
      <c r="B9" s="3" t="s">
        <v>281</v>
      </c>
      <c r="C9" s="16">
        <v>0</v>
      </c>
      <c r="D9" s="4" t="s">
        <v>357</v>
      </c>
    </row>
    <row r="10" spans="1:4" ht="31.5">
      <c r="A10" s="12" t="s">
        <v>282</v>
      </c>
      <c r="B10" s="18" t="s">
        <v>283</v>
      </c>
      <c r="C10" s="13"/>
      <c r="D10" s="13"/>
    </row>
    <row r="11" spans="1:4" ht="47.25">
      <c r="A11" s="2" t="s">
        <v>284</v>
      </c>
      <c r="B11" s="3" t="s">
        <v>285</v>
      </c>
      <c r="C11" s="14" t="e">
        <f>(C12/C13)*100</f>
        <v>#DIV/0!</v>
      </c>
      <c r="D11" s="4"/>
    </row>
    <row r="12" spans="1:4" ht="47.25">
      <c r="A12" s="2"/>
      <c r="B12" s="3" t="s">
        <v>286</v>
      </c>
      <c r="C12" s="16">
        <v>0</v>
      </c>
      <c r="D12" s="4" t="s">
        <v>357</v>
      </c>
    </row>
    <row r="13" spans="1:4" ht="31.5">
      <c r="A13" s="2"/>
      <c r="B13" s="3" t="s">
        <v>287</v>
      </c>
      <c r="C13" s="16">
        <v>0</v>
      </c>
      <c r="D13" s="4" t="s">
        <v>357</v>
      </c>
    </row>
    <row r="14" spans="1:4" ht="31.5">
      <c r="A14" s="24" t="s">
        <v>420</v>
      </c>
      <c r="B14" s="18" t="s">
        <v>421</v>
      </c>
      <c r="C14" s="13"/>
      <c r="D14" s="13"/>
    </row>
    <row r="15" spans="1:4" ht="63">
      <c r="A15" s="2" t="s">
        <v>422</v>
      </c>
      <c r="B15" s="3" t="s">
        <v>423</v>
      </c>
      <c r="C15" s="4" t="s">
        <v>325</v>
      </c>
      <c r="D15" s="4"/>
    </row>
    <row r="16" spans="1:4">
      <c r="A16" s="2"/>
      <c r="B16" s="3" t="s">
        <v>424</v>
      </c>
      <c r="C16" s="14" t="e">
        <f>(C18/C20)*100</f>
        <v>#DIV/0!</v>
      </c>
      <c r="D16" s="4"/>
    </row>
    <row r="17" spans="1:4">
      <c r="A17" s="2"/>
      <c r="B17" s="3" t="s">
        <v>425</v>
      </c>
      <c r="C17" s="14" t="e">
        <f>(C19/C20)*100</f>
        <v>#DIV/0!</v>
      </c>
      <c r="D17" s="4"/>
    </row>
    <row r="18" spans="1:4" ht="63">
      <c r="A18" s="2"/>
      <c r="B18" s="3" t="s">
        <v>426</v>
      </c>
      <c r="C18" s="16">
        <v>0</v>
      </c>
      <c r="D18" s="4"/>
    </row>
    <row r="19" spans="1:4" ht="63">
      <c r="A19" s="2"/>
      <c r="B19" s="3" t="s">
        <v>427</v>
      </c>
      <c r="C19" s="16">
        <v>0</v>
      </c>
      <c r="D19" s="4"/>
    </row>
    <row r="20" spans="1:4" ht="47.25">
      <c r="A20" s="2"/>
      <c r="B20" s="3" t="s">
        <v>428</v>
      </c>
      <c r="C20" s="16">
        <v>0</v>
      </c>
      <c r="D20" s="4"/>
    </row>
    <row r="21" spans="1:4" ht="47.25">
      <c r="A21" s="12" t="s">
        <v>429</v>
      </c>
      <c r="B21" s="18" t="s">
        <v>430</v>
      </c>
      <c r="C21" s="13"/>
      <c r="D21" s="13"/>
    </row>
    <row r="22" spans="1:4" ht="47.25">
      <c r="A22" s="2" t="s">
        <v>431</v>
      </c>
      <c r="B22" s="3" t="s">
        <v>432</v>
      </c>
      <c r="C22" s="14" t="e">
        <f>(C23/C24)*100</f>
        <v>#DIV/0!</v>
      </c>
      <c r="D22" s="4"/>
    </row>
    <row r="23" spans="1:4" ht="47.25">
      <c r="A23" s="2"/>
      <c r="B23" s="3" t="s">
        <v>433</v>
      </c>
      <c r="C23" s="16">
        <v>0</v>
      </c>
      <c r="D23" s="4"/>
    </row>
    <row r="24" spans="1:4" ht="31.5">
      <c r="A24" s="2"/>
      <c r="B24" s="3" t="s">
        <v>434</v>
      </c>
      <c r="C24" s="16">
        <v>0</v>
      </c>
      <c r="D24" s="4"/>
    </row>
    <row r="25" spans="1:4" ht="31.5">
      <c r="A25" s="2" t="s">
        <v>435</v>
      </c>
      <c r="B25" s="21" t="s">
        <v>436</v>
      </c>
      <c r="C25" s="4" t="s">
        <v>325</v>
      </c>
      <c r="D25" s="4"/>
    </row>
    <row r="26" spans="1:4">
      <c r="A26" s="2"/>
      <c r="B26" s="21" t="s">
        <v>313</v>
      </c>
      <c r="C26" s="14" t="e">
        <f>(C28/C30)*100</f>
        <v>#DIV/0!</v>
      </c>
      <c r="D26" s="4"/>
    </row>
    <row r="27" spans="1:4">
      <c r="A27" s="2"/>
      <c r="B27" s="21" t="s">
        <v>353</v>
      </c>
      <c r="C27" s="14" t="e">
        <f>(C29/C30)*100</f>
        <v>#DIV/0!</v>
      </c>
      <c r="D27" s="4"/>
    </row>
    <row r="28" spans="1:4" ht="47.25">
      <c r="A28" s="2"/>
      <c r="B28" s="21" t="s">
        <v>437</v>
      </c>
      <c r="C28" s="16">
        <v>0</v>
      </c>
      <c r="D28" s="4"/>
    </row>
    <row r="29" spans="1:4" ht="47.25">
      <c r="A29" s="2"/>
      <c r="B29" s="21" t="s">
        <v>438</v>
      </c>
      <c r="C29" s="16">
        <v>0</v>
      </c>
      <c r="D29" s="4"/>
    </row>
    <row r="30" spans="1:4" ht="31.5">
      <c r="A30" s="2"/>
      <c r="B30" s="21" t="s">
        <v>439</v>
      </c>
      <c r="C30" s="16"/>
      <c r="D30" s="4"/>
    </row>
    <row r="31" spans="1:4" ht="47.25">
      <c r="A31" s="12" t="s">
        <v>440</v>
      </c>
      <c r="B31" s="18" t="s">
        <v>441</v>
      </c>
      <c r="C31" s="13"/>
      <c r="D31" s="13"/>
    </row>
    <row r="32" spans="1:4" ht="31.5">
      <c r="A32" s="2" t="s">
        <v>442</v>
      </c>
      <c r="B32" s="3" t="s">
        <v>443</v>
      </c>
      <c r="C32" s="4" t="s">
        <v>325</v>
      </c>
      <c r="D32" s="4"/>
    </row>
    <row r="33" spans="1:4">
      <c r="A33" s="2"/>
      <c r="B33" s="3" t="s">
        <v>444</v>
      </c>
      <c r="C33" s="14" t="e">
        <f>(C36/C39)*100</f>
        <v>#DIV/0!</v>
      </c>
      <c r="D33" s="4"/>
    </row>
    <row r="34" spans="1:4">
      <c r="A34" s="2"/>
      <c r="B34" s="3" t="s">
        <v>445</v>
      </c>
      <c r="C34" s="14" t="e">
        <f t="shared" ref="C34:C35" si="0">(C37/C40)*100</f>
        <v>#DIV/0!</v>
      </c>
      <c r="D34" s="4"/>
    </row>
    <row r="35" spans="1:4">
      <c r="A35" s="2"/>
      <c r="B35" s="3" t="s">
        <v>446</v>
      </c>
      <c r="C35" s="14" t="e">
        <f t="shared" si="0"/>
        <v>#DIV/0!</v>
      </c>
      <c r="D35" s="4"/>
    </row>
    <row r="36" spans="1:4" ht="31.5">
      <c r="A36" s="2"/>
      <c r="B36" s="3" t="s">
        <v>691</v>
      </c>
      <c r="C36" s="16">
        <v>0</v>
      </c>
      <c r="D36" s="4"/>
    </row>
    <row r="37" spans="1:4" ht="47.25">
      <c r="A37" s="2"/>
      <c r="B37" s="3" t="s">
        <v>692</v>
      </c>
      <c r="C37" s="16">
        <v>0</v>
      </c>
      <c r="D37" s="4"/>
    </row>
    <row r="38" spans="1:4" ht="47.25">
      <c r="A38" s="2"/>
      <c r="B38" s="3" t="s">
        <v>693</v>
      </c>
      <c r="C38" s="16">
        <v>0</v>
      </c>
      <c r="D38" s="4"/>
    </row>
    <row r="39" spans="1:4" ht="31.5">
      <c r="A39" s="2"/>
      <c r="B39" s="3" t="s">
        <v>694</v>
      </c>
      <c r="C39" s="16">
        <v>0</v>
      </c>
      <c r="D39" s="4"/>
    </row>
    <row r="40" spans="1:4" ht="47.25">
      <c r="A40" s="2"/>
      <c r="B40" s="3" t="s">
        <v>695</v>
      </c>
      <c r="C40" s="16">
        <v>0</v>
      </c>
      <c r="D40" s="4"/>
    </row>
    <row r="41" spans="1:4" ht="47.25">
      <c r="A41" s="2"/>
      <c r="B41" s="3" t="s">
        <v>696</v>
      </c>
      <c r="C41" s="16">
        <v>0</v>
      </c>
      <c r="D41" s="4"/>
    </row>
    <row r="42" spans="1:4" ht="31.5">
      <c r="A42" s="12" t="s">
        <v>447</v>
      </c>
      <c r="B42" s="18" t="s">
        <v>449</v>
      </c>
      <c r="C42" s="13"/>
      <c r="D42" s="13"/>
    </row>
    <row r="43" spans="1:4" ht="47.25">
      <c r="A43" s="2" t="s">
        <v>448</v>
      </c>
      <c r="B43" s="3" t="s">
        <v>450</v>
      </c>
      <c r="C43" s="14" t="e">
        <f>(C44/C45)*100</f>
        <v>#DIV/0!</v>
      </c>
      <c r="D43" s="4"/>
    </row>
    <row r="44" spans="1:4" ht="31.5">
      <c r="A44" s="2"/>
      <c r="B44" s="3" t="s">
        <v>451</v>
      </c>
      <c r="C44" s="16">
        <v>0</v>
      </c>
      <c r="D44" s="4"/>
    </row>
    <row r="45" spans="1:4">
      <c r="A45" s="2"/>
      <c r="B45" s="3" t="s">
        <v>452</v>
      </c>
      <c r="C45" s="16">
        <v>0</v>
      </c>
      <c r="D45" s="4"/>
    </row>
    <row r="46" spans="1:4" ht="31.5">
      <c r="A46" s="12" t="s">
        <v>453</v>
      </c>
      <c r="B46" s="18" t="s">
        <v>455</v>
      </c>
      <c r="C46" s="13"/>
      <c r="D46" s="13"/>
    </row>
    <row r="47" spans="1:4" ht="31.5">
      <c r="A47" s="2" t="s">
        <v>454</v>
      </c>
      <c r="B47" s="3" t="s">
        <v>456</v>
      </c>
      <c r="C47" s="14" t="e">
        <f>(C48/C49)*100</f>
        <v>#DIV/0!</v>
      </c>
      <c r="D47" s="4"/>
    </row>
    <row r="48" spans="1:4" ht="47.25">
      <c r="A48" s="2"/>
      <c r="B48" s="3" t="s">
        <v>457</v>
      </c>
      <c r="C48" s="16">
        <v>0</v>
      </c>
      <c r="D48" s="4"/>
    </row>
    <row r="49" spans="1:4" ht="31.5">
      <c r="A49" s="2"/>
      <c r="B49" s="3" t="s">
        <v>458</v>
      </c>
      <c r="C49" s="16">
        <v>0</v>
      </c>
      <c r="D49" s="4"/>
    </row>
    <row r="50" spans="1:4" ht="47.25">
      <c r="A50" s="24" t="s">
        <v>459</v>
      </c>
      <c r="B50" s="18" t="s">
        <v>461</v>
      </c>
      <c r="C50" s="13"/>
      <c r="D50" s="13"/>
    </row>
    <row r="51" spans="1:4" ht="31.5">
      <c r="A51" s="2" t="s">
        <v>460</v>
      </c>
      <c r="B51" s="3" t="s">
        <v>462</v>
      </c>
      <c r="C51" s="4" t="s">
        <v>325</v>
      </c>
      <c r="D51" s="4"/>
    </row>
    <row r="52" spans="1:4">
      <c r="A52" s="2"/>
      <c r="B52" s="3" t="s">
        <v>463</v>
      </c>
      <c r="C52" s="14" t="e">
        <f>(C54/C56)*100</f>
        <v>#DIV/0!</v>
      </c>
      <c r="D52" s="4"/>
    </row>
    <row r="53" spans="1:4">
      <c r="A53" s="2"/>
      <c r="B53" s="3" t="s">
        <v>464</v>
      </c>
      <c r="C53" s="14" t="e">
        <f>(C55/C57)*100</f>
        <v>#DIV/0!</v>
      </c>
      <c r="D53" s="4"/>
    </row>
    <row r="54" spans="1:4" ht="47.25">
      <c r="A54" s="2"/>
      <c r="B54" s="3" t="s">
        <v>465</v>
      </c>
      <c r="C54" s="16">
        <v>0</v>
      </c>
      <c r="D54" s="4"/>
    </row>
    <row r="55" spans="1:4" ht="47.25">
      <c r="A55" s="2"/>
      <c r="B55" s="3" t="s">
        <v>466</v>
      </c>
      <c r="C55" s="16">
        <v>0</v>
      </c>
      <c r="D55" s="4"/>
    </row>
    <row r="56" spans="1:4" ht="31.5">
      <c r="A56" s="2"/>
      <c r="B56" s="3" t="s">
        <v>467</v>
      </c>
      <c r="C56" s="16">
        <v>0</v>
      </c>
      <c r="D56" s="4"/>
    </row>
    <row r="57" spans="1:4" ht="31.5">
      <c r="A57" s="2"/>
      <c r="B57" s="3" t="s">
        <v>468</v>
      </c>
      <c r="C57" s="16">
        <v>0</v>
      </c>
      <c r="D57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2"/>
  <sheetViews>
    <sheetView zoomScale="90" zoomScaleNormal="9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C45" sqref="C45"/>
    </sheetView>
  </sheetViews>
  <sheetFormatPr defaultColWidth="9.140625" defaultRowHeight="15.75"/>
  <cols>
    <col min="1" max="1" width="11.140625" style="5" customWidth="1"/>
    <col min="2" max="2" width="74.28515625" style="7" customWidth="1"/>
    <col min="3" max="3" width="20" style="9" customWidth="1"/>
    <col min="4" max="4" width="23.5703125" style="9" customWidth="1"/>
    <col min="5" max="16384" width="9.140625" style="1"/>
  </cols>
  <sheetData>
    <row r="1" spans="1:4">
      <c r="A1" s="6" t="s">
        <v>0</v>
      </c>
      <c r="B1" s="6" t="s">
        <v>1</v>
      </c>
      <c r="D1" s="8" t="s">
        <v>8</v>
      </c>
    </row>
    <row r="2" spans="1:4">
      <c r="A2" s="10" t="s">
        <v>358</v>
      </c>
      <c r="B2" s="20" t="s">
        <v>359</v>
      </c>
      <c r="C2" s="11"/>
      <c r="D2" s="11"/>
    </row>
    <row r="3" spans="1:4" ht="31.5">
      <c r="A3" s="12" t="s">
        <v>288</v>
      </c>
      <c r="B3" s="18" t="s">
        <v>289</v>
      </c>
      <c r="C3" s="13"/>
      <c r="D3" s="13"/>
    </row>
    <row r="4" spans="1:4" ht="78.75">
      <c r="A4" s="2" t="s">
        <v>469</v>
      </c>
      <c r="B4" s="21" t="s">
        <v>470</v>
      </c>
      <c r="C4" s="14">
        <f>C5</f>
        <v>0</v>
      </c>
      <c r="D4" s="4"/>
    </row>
    <row r="5" spans="1:4" ht="63">
      <c r="A5" s="2"/>
      <c r="B5" s="21" t="s">
        <v>471</v>
      </c>
      <c r="C5" s="16">
        <v>0</v>
      </c>
      <c r="D5" s="4" t="s">
        <v>472</v>
      </c>
    </row>
    <row r="6" spans="1:4" ht="63">
      <c r="A6" s="2" t="s">
        <v>290</v>
      </c>
      <c r="B6" s="3" t="s">
        <v>291</v>
      </c>
      <c r="C6" s="4" t="s">
        <v>325</v>
      </c>
      <c r="D6" s="4"/>
    </row>
    <row r="7" spans="1:4" ht="47.25">
      <c r="A7" s="2"/>
      <c r="B7" s="3" t="s">
        <v>292</v>
      </c>
      <c r="C7" s="16">
        <v>0</v>
      </c>
      <c r="D7" s="4" t="s">
        <v>357</v>
      </c>
    </row>
    <row r="8" spans="1:4" ht="63">
      <c r="A8" s="2"/>
      <c r="B8" s="3" t="s">
        <v>293</v>
      </c>
      <c r="C8" s="16">
        <v>0</v>
      </c>
      <c r="D8" s="4" t="s">
        <v>357</v>
      </c>
    </row>
    <row r="9" spans="1:4" ht="47.25">
      <c r="A9" s="2"/>
      <c r="B9" s="3" t="s">
        <v>294</v>
      </c>
      <c r="C9" s="16">
        <v>0</v>
      </c>
      <c r="D9" s="4" t="s">
        <v>357</v>
      </c>
    </row>
    <row r="10" spans="1:4" ht="47.25">
      <c r="A10" s="2"/>
      <c r="B10" s="3" t="s">
        <v>295</v>
      </c>
      <c r="C10" s="16">
        <v>0</v>
      </c>
      <c r="D10" s="4" t="s">
        <v>357</v>
      </c>
    </row>
    <row r="11" spans="1:4" ht="47.25">
      <c r="A11" s="2" t="s">
        <v>296</v>
      </c>
      <c r="B11" s="3" t="s">
        <v>297</v>
      </c>
      <c r="C11" s="14" t="e">
        <f>(C12/C13)*100</f>
        <v>#DIV/0!</v>
      </c>
      <c r="D11" s="4"/>
    </row>
    <row r="12" spans="1:4" ht="47.25">
      <c r="A12" s="2"/>
      <c r="B12" s="3" t="s">
        <v>298</v>
      </c>
      <c r="C12" s="16">
        <v>0</v>
      </c>
      <c r="D12" s="4" t="s">
        <v>357</v>
      </c>
    </row>
    <row r="13" spans="1:4">
      <c r="A13" s="2"/>
      <c r="B13" s="3" t="s">
        <v>299</v>
      </c>
      <c r="C13" s="16">
        <v>0</v>
      </c>
      <c r="D13" s="4" t="s">
        <v>357</v>
      </c>
    </row>
    <row r="14" spans="1:4" ht="47.25">
      <c r="A14" s="12" t="s">
        <v>300</v>
      </c>
      <c r="B14" s="18" t="s">
        <v>301</v>
      </c>
      <c r="C14" s="13"/>
      <c r="D14" s="13"/>
    </row>
    <row r="15" spans="1:4" ht="78.75">
      <c r="A15" s="2" t="s">
        <v>302</v>
      </c>
      <c r="B15" s="3" t="s">
        <v>303</v>
      </c>
      <c r="C15" s="14" t="e">
        <f>(C16/C17)*100</f>
        <v>#DIV/0!</v>
      </c>
      <c r="D15" s="4"/>
    </row>
    <row r="16" spans="1:4" ht="63">
      <c r="A16" s="2"/>
      <c r="B16" s="3" t="s">
        <v>304</v>
      </c>
      <c r="C16" s="16">
        <v>0</v>
      </c>
      <c r="D16" s="4" t="s">
        <v>357</v>
      </c>
    </row>
    <row r="17" spans="1:4" ht="63">
      <c r="A17" s="2"/>
      <c r="B17" s="3" t="s">
        <v>305</v>
      </c>
      <c r="C17" s="16">
        <v>0</v>
      </c>
      <c r="D17" s="4" t="s">
        <v>357</v>
      </c>
    </row>
    <row r="18" spans="1:4" ht="47.25">
      <c r="A18" s="12" t="s">
        <v>473</v>
      </c>
      <c r="B18" s="18" t="s">
        <v>474</v>
      </c>
      <c r="C18" s="13"/>
      <c r="D18" s="13"/>
    </row>
    <row r="19" spans="1:4" ht="78.75">
      <c r="A19" s="2" t="s">
        <v>475</v>
      </c>
      <c r="B19" s="3" t="s">
        <v>476</v>
      </c>
      <c r="C19" s="14" t="e">
        <f>(C20/C21)*100</f>
        <v>#DIV/0!</v>
      </c>
      <c r="D19" s="4"/>
    </row>
    <row r="20" spans="1:4" ht="78.75">
      <c r="A20" s="2"/>
      <c r="B20" s="3" t="s">
        <v>477</v>
      </c>
      <c r="C20" s="16">
        <v>0</v>
      </c>
      <c r="D20" s="4"/>
    </row>
    <row r="21" spans="1:4" ht="78.75">
      <c r="A21" s="2"/>
      <c r="B21" s="3" t="s">
        <v>478</v>
      </c>
      <c r="C21" s="16">
        <v>0</v>
      </c>
      <c r="D21" s="4"/>
    </row>
    <row r="22" spans="1:4" ht="47.25">
      <c r="A22" s="12" t="s">
        <v>479</v>
      </c>
      <c r="B22" s="18" t="s">
        <v>481</v>
      </c>
      <c r="C22" s="13"/>
      <c r="D22" s="13"/>
    </row>
    <row r="23" spans="1:4" ht="78.75">
      <c r="A23" s="2" t="s">
        <v>480</v>
      </c>
      <c r="B23" s="3" t="s">
        <v>482</v>
      </c>
      <c r="C23" s="14" t="e">
        <f>(C24/C25)*100</f>
        <v>#DIV/0!</v>
      </c>
      <c r="D23" s="4"/>
    </row>
    <row r="24" spans="1:4" ht="63">
      <c r="A24" s="2"/>
      <c r="B24" s="3" t="s">
        <v>483</v>
      </c>
      <c r="C24" s="16">
        <v>0</v>
      </c>
      <c r="D24" s="4"/>
    </row>
    <row r="25" spans="1:4" ht="47.25">
      <c r="A25" s="2"/>
      <c r="B25" s="3" t="s">
        <v>484</v>
      </c>
      <c r="C25" s="16">
        <v>0</v>
      </c>
      <c r="D25" s="4"/>
    </row>
    <row r="26" spans="1:4" ht="31.5">
      <c r="A26" s="12" t="s">
        <v>306</v>
      </c>
      <c r="B26" s="18" t="s">
        <v>307</v>
      </c>
      <c r="C26" s="13"/>
      <c r="D26" s="13"/>
    </row>
    <row r="27" spans="1:4" ht="63">
      <c r="A27" s="2" t="s">
        <v>308</v>
      </c>
      <c r="B27" s="3" t="s">
        <v>309</v>
      </c>
      <c r="C27" s="14" t="e">
        <f>((C28+C29)/C30)*100</f>
        <v>#DIV/0!</v>
      </c>
      <c r="D27" s="4"/>
    </row>
    <row r="28" spans="1:4" ht="47.25">
      <c r="A28" s="2"/>
      <c r="B28" s="3" t="s">
        <v>310</v>
      </c>
      <c r="C28" s="14">
        <v>0</v>
      </c>
      <c r="D28" s="4" t="s">
        <v>357</v>
      </c>
    </row>
    <row r="29" spans="1:4" ht="47.25">
      <c r="A29" s="2"/>
      <c r="B29" s="3" t="s">
        <v>311</v>
      </c>
      <c r="C29" s="16">
        <v>0</v>
      </c>
      <c r="D29" s="4" t="s">
        <v>357</v>
      </c>
    </row>
    <row r="30" spans="1:4" ht="47.25">
      <c r="A30" s="2"/>
      <c r="B30" s="3" t="s">
        <v>312</v>
      </c>
      <c r="C30" s="16">
        <v>0</v>
      </c>
      <c r="D30" s="4" t="s">
        <v>357</v>
      </c>
    </row>
    <row r="31" spans="1:4" ht="47.25">
      <c r="A31" s="44" t="s">
        <v>485</v>
      </c>
      <c r="B31" s="18" t="s">
        <v>486</v>
      </c>
      <c r="C31" s="13"/>
      <c r="D31" s="13"/>
    </row>
    <row r="32" spans="1:4" ht="78.75">
      <c r="A32" s="43" t="s">
        <v>487</v>
      </c>
      <c r="B32" s="3" t="s">
        <v>488</v>
      </c>
      <c r="C32" s="14" t="e">
        <f>(C33/C34)*100</f>
        <v>#DIV/0!</v>
      </c>
      <c r="D32" s="4"/>
    </row>
    <row r="33" spans="1:4" ht="47.25">
      <c r="A33" s="2"/>
      <c r="B33" s="3" t="s">
        <v>489</v>
      </c>
      <c r="C33" s="16">
        <v>0</v>
      </c>
      <c r="D33" s="4" t="s">
        <v>357</v>
      </c>
    </row>
    <row r="34" spans="1:4" ht="31.5">
      <c r="A34" s="2"/>
      <c r="B34" s="3" t="s">
        <v>490</v>
      </c>
      <c r="C34" s="16">
        <v>0</v>
      </c>
      <c r="D34" s="4" t="s">
        <v>357</v>
      </c>
    </row>
    <row r="35" spans="1:4" ht="63">
      <c r="A35" s="44" t="s">
        <v>491</v>
      </c>
      <c r="B35" s="18" t="s">
        <v>492</v>
      </c>
      <c r="C35" s="13"/>
      <c r="D35" s="13"/>
    </row>
    <row r="36" spans="1:4" ht="47.25">
      <c r="A36" s="43" t="s">
        <v>494</v>
      </c>
      <c r="B36" s="3" t="s">
        <v>493</v>
      </c>
      <c r="C36" s="14"/>
      <c r="D36" s="4"/>
    </row>
    <row r="37" spans="1:4" ht="31.5">
      <c r="A37" s="2"/>
      <c r="B37" s="3" t="s">
        <v>495</v>
      </c>
      <c r="C37" s="16">
        <v>0</v>
      </c>
      <c r="D37" s="4"/>
    </row>
    <row r="38" spans="1:4" ht="47.25">
      <c r="A38" s="2"/>
      <c r="B38" s="3" t="s">
        <v>496</v>
      </c>
      <c r="C38" s="16">
        <v>0</v>
      </c>
      <c r="D38" s="4"/>
    </row>
    <row r="39" spans="1:4" ht="47.25">
      <c r="A39" s="2"/>
      <c r="B39" s="3" t="s">
        <v>497</v>
      </c>
      <c r="C39" s="16">
        <v>0</v>
      </c>
      <c r="D39" s="4"/>
    </row>
    <row r="40" spans="1:4" ht="47.25">
      <c r="A40" s="2"/>
      <c r="B40" s="3" t="s">
        <v>498</v>
      </c>
      <c r="C40" s="16">
        <v>0</v>
      </c>
      <c r="D40" s="4"/>
    </row>
    <row r="41" spans="1:4" ht="47.25">
      <c r="A41" s="2"/>
      <c r="B41" s="3" t="s">
        <v>499</v>
      </c>
      <c r="C41" s="16">
        <v>0</v>
      </c>
      <c r="D41" s="4"/>
    </row>
    <row r="42" spans="1:4">
      <c r="A42" s="2"/>
      <c r="B42" s="3" t="s">
        <v>500</v>
      </c>
      <c r="C42" s="16">
        <v>0</v>
      </c>
      <c r="D42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ColWidth="9.140625" defaultRowHeight="15.75"/>
  <cols>
    <col min="1" max="1" width="11.140625" style="5" customWidth="1"/>
    <col min="2" max="2" width="74.28515625" style="7" customWidth="1"/>
    <col min="3" max="3" width="20" style="9" customWidth="1"/>
    <col min="4" max="4" width="23.5703125" style="9" customWidth="1"/>
    <col min="5" max="16384" width="9.140625" style="1"/>
  </cols>
  <sheetData>
    <row r="1" spans="1:4">
      <c r="A1" s="6" t="s">
        <v>0</v>
      </c>
      <c r="B1" s="6" t="s">
        <v>1</v>
      </c>
      <c r="C1" s="8" t="s">
        <v>521</v>
      </c>
      <c r="D1" s="8" t="s">
        <v>8</v>
      </c>
    </row>
    <row r="2" spans="1:4">
      <c r="A2" s="10" t="s">
        <v>503</v>
      </c>
      <c r="B2" s="20" t="s">
        <v>501</v>
      </c>
      <c r="C2" s="11"/>
      <c r="D2" s="11"/>
    </row>
    <row r="3" spans="1:4" ht="63">
      <c r="A3" s="12" t="s">
        <v>502</v>
      </c>
      <c r="B3" s="18" t="s">
        <v>504</v>
      </c>
      <c r="C3" s="13"/>
      <c r="D3" s="13"/>
    </row>
    <row r="4" spans="1:4">
      <c r="A4" s="2"/>
      <c r="B4" s="3" t="s">
        <v>313</v>
      </c>
      <c r="C4" s="14" t="e">
        <f>(C6/C8)*100</f>
        <v>#DIV/0!</v>
      </c>
      <c r="D4" s="4"/>
    </row>
    <row r="5" spans="1:4">
      <c r="A5" s="2"/>
      <c r="B5" s="3" t="s">
        <v>505</v>
      </c>
      <c r="C5" s="14" t="e">
        <f>(C7/C8)*100</f>
        <v>#DIV/0!</v>
      </c>
      <c r="D5" s="4"/>
    </row>
    <row r="6" spans="1:4">
      <c r="A6" s="2"/>
      <c r="B6" s="3" t="s">
        <v>313</v>
      </c>
      <c r="C6" s="16">
        <v>0</v>
      </c>
      <c r="D6" s="4" t="s">
        <v>507</v>
      </c>
    </row>
    <row r="7" spans="1:4">
      <c r="A7" s="2"/>
      <c r="B7" s="3" t="s">
        <v>505</v>
      </c>
      <c r="C7" s="16">
        <v>0</v>
      </c>
      <c r="D7" s="4" t="s">
        <v>507</v>
      </c>
    </row>
    <row r="8" spans="1:4" ht="47.25">
      <c r="A8" s="2"/>
      <c r="B8" s="3" t="s">
        <v>506</v>
      </c>
      <c r="C8" s="16">
        <v>0</v>
      </c>
      <c r="D8" s="4" t="s">
        <v>507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ColWidth="9.140625" defaultRowHeight="15.75"/>
  <cols>
    <col min="1" max="1" width="11.140625" style="5" customWidth="1"/>
    <col min="2" max="2" width="74.28515625" style="7" customWidth="1"/>
    <col min="3" max="3" width="20" style="9" customWidth="1"/>
    <col min="4" max="4" width="23.5703125" style="9" customWidth="1"/>
    <col min="5" max="16384" width="9.140625" style="1"/>
  </cols>
  <sheetData>
    <row r="1" spans="1:4">
      <c r="A1" s="6" t="s">
        <v>0</v>
      </c>
      <c r="B1" s="6" t="s">
        <v>1</v>
      </c>
      <c r="C1" s="8" t="s">
        <v>521</v>
      </c>
      <c r="D1" s="8" t="s">
        <v>8</v>
      </c>
    </row>
    <row r="2" spans="1:4">
      <c r="A2" s="10" t="s">
        <v>510</v>
      </c>
      <c r="B2" s="20" t="s">
        <v>508</v>
      </c>
      <c r="C2" s="11"/>
      <c r="D2" s="11"/>
    </row>
    <row r="3" spans="1:4" ht="31.5">
      <c r="A3" s="12" t="s">
        <v>511</v>
      </c>
      <c r="B3" s="18" t="s">
        <v>509</v>
      </c>
      <c r="C3" s="13"/>
      <c r="D3" s="13"/>
    </row>
    <row r="4" spans="1:4" ht="47.25">
      <c r="A4" s="2" t="s">
        <v>512</v>
      </c>
      <c r="B4" s="3" t="s">
        <v>513</v>
      </c>
      <c r="C4" s="14">
        <f>(C5/C6)*100</f>
        <v>100</v>
      </c>
      <c r="D4" s="4"/>
    </row>
    <row r="5" spans="1:4" ht="63">
      <c r="A5" s="2"/>
      <c r="B5" s="3" t="s">
        <v>514</v>
      </c>
      <c r="C5" s="16">
        <v>2</v>
      </c>
      <c r="D5" s="4"/>
    </row>
    <row r="6" spans="1:4" ht="47.25">
      <c r="A6" s="2"/>
      <c r="B6" s="3" t="s">
        <v>138</v>
      </c>
      <c r="C6" s="16">
        <v>2</v>
      </c>
      <c r="D6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9.140625" defaultRowHeight="15.75"/>
  <cols>
    <col min="1" max="1" width="11.140625" style="5" customWidth="1"/>
    <col min="2" max="2" width="74.28515625" style="7" customWidth="1"/>
    <col min="3" max="3" width="20" style="9" customWidth="1"/>
    <col min="4" max="4" width="23.5703125" style="9" customWidth="1"/>
    <col min="5" max="16384" width="9.140625" style="1"/>
  </cols>
  <sheetData>
    <row r="1" spans="1:4">
      <c r="A1" s="6" t="s">
        <v>0</v>
      </c>
      <c r="B1" s="6" t="s">
        <v>1</v>
      </c>
      <c r="C1" s="8" t="s">
        <v>521</v>
      </c>
      <c r="D1" s="8" t="s">
        <v>8</v>
      </c>
    </row>
    <row r="2" spans="1:4" ht="33" customHeight="1">
      <c r="A2" s="10" t="s">
        <v>360</v>
      </c>
      <c r="B2" s="19" t="s">
        <v>361</v>
      </c>
      <c r="C2" s="11"/>
      <c r="D2" s="11"/>
    </row>
    <row r="3" spans="1:4">
      <c r="A3" s="12" t="s">
        <v>314</v>
      </c>
      <c r="B3" s="18" t="s">
        <v>315</v>
      </c>
      <c r="C3" s="13"/>
      <c r="D3" s="13"/>
    </row>
    <row r="4" spans="1:4" ht="31.5">
      <c r="A4" s="2" t="s">
        <v>316</v>
      </c>
      <c r="B4" s="3" t="s">
        <v>317</v>
      </c>
      <c r="C4" s="14" t="e">
        <f>(C5/C11)*100</f>
        <v>#DIV/0!</v>
      </c>
      <c r="D4" s="4"/>
    </row>
    <row r="5" spans="1:4" ht="31.5">
      <c r="A5" s="2"/>
      <c r="B5" s="3" t="s">
        <v>318</v>
      </c>
      <c r="C5" s="14">
        <f>C6+C7+C8+C9+C10</f>
        <v>665</v>
      </c>
      <c r="D5" s="4"/>
    </row>
    <row r="6" spans="1:4" ht="33.75" customHeight="1">
      <c r="A6" s="2"/>
      <c r="B6" s="3" t="s">
        <v>319</v>
      </c>
      <c r="C6" s="16">
        <v>125</v>
      </c>
      <c r="D6" s="4" t="s">
        <v>326</v>
      </c>
    </row>
    <row r="7" spans="1:4" ht="31.5">
      <c r="A7" s="2"/>
      <c r="B7" s="3" t="s">
        <v>320</v>
      </c>
      <c r="C7" s="16">
        <v>540</v>
      </c>
      <c r="D7" s="4" t="s">
        <v>362</v>
      </c>
    </row>
    <row r="8" spans="1:4" ht="47.25">
      <c r="A8" s="2"/>
      <c r="B8" s="3" t="s">
        <v>321</v>
      </c>
      <c r="C8" s="16">
        <v>0</v>
      </c>
      <c r="D8" s="4" t="s">
        <v>336</v>
      </c>
    </row>
    <row r="9" spans="1:4" ht="31.5">
      <c r="A9" s="2"/>
      <c r="B9" s="3" t="s">
        <v>322</v>
      </c>
      <c r="C9" s="16">
        <v>0</v>
      </c>
      <c r="D9" s="4" t="s">
        <v>337</v>
      </c>
    </row>
    <row r="10" spans="1:4" ht="31.5">
      <c r="A10" s="2"/>
      <c r="B10" s="3" t="s">
        <v>323</v>
      </c>
      <c r="C10" s="16">
        <v>0</v>
      </c>
      <c r="D10" s="4" t="s">
        <v>363</v>
      </c>
    </row>
    <row r="11" spans="1:4" ht="31.5">
      <c r="A11" s="2"/>
      <c r="B11" s="3" t="s">
        <v>324</v>
      </c>
      <c r="C11" s="15"/>
      <c r="D11" s="4"/>
    </row>
    <row r="12" spans="1:4" ht="63">
      <c r="A12" s="2" t="s">
        <v>515</v>
      </c>
      <c r="B12" s="3" t="s">
        <v>516</v>
      </c>
      <c r="C12" s="4" t="s">
        <v>325</v>
      </c>
      <c r="D12" s="4"/>
    </row>
    <row r="13" spans="1:4" ht="31.5">
      <c r="A13" s="2"/>
      <c r="B13" s="3" t="s">
        <v>517</v>
      </c>
      <c r="C13" s="14" t="e">
        <f>(C15/(C15+C16))*100</f>
        <v>#DIV/0!</v>
      </c>
      <c r="D13" s="4"/>
    </row>
    <row r="14" spans="1:4" ht="31.5">
      <c r="A14" s="2"/>
      <c r="B14" s="3" t="s">
        <v>518</v>
      </c>
      <c r="C14" s="14" t="e">
        <f>(C16/(C15+C16))*100</f>
        <v>#DIV/0!</v>
      </c>
      <c r="D14" s="4"/>
    </row>
    <row r="15" spans="1:4" ht="63">
      <c r="A15" s="2"/>
      <c r="B15" s="3" t="s">
        <v>519</v>
      </c>
      <c r="C15" s="16">
        <v>0</v>
      </c>
      <c r="D15" s="4" t="s">
        <v>336</v>
      </c>
    </row>
    <row r="16" spans="1:4" ht="47.25">
      <c r="A16" s="2"/>
      <c r="B16" s="3" t="s">
        <v>520</v>
      </c>
      <c r="C16" s="16">
        <v>0</v>
      </c>
      <c r="D16" s="4" t="s">
        <v>337</v>
      </c>
    </row>
    <row r="17" spans="1:4">
      <c r="A17" s="2"/>
      <c r="B17" s="3"/>
      <c r="C17" s="16"/>
      <c r="D17" s="4"/>
    </row>
    <row r="18" spans="1:4">
      <c r="A18" s="2"/>
      <c r="B18" s="3"/>
      <c r="C18" s="16"/>
      <c r="D18" s="4"/>
    </row>
    <row r="19" spans="1:4">
      <c r="A19" s="2"/>
      <c r="B19" s="3"/>
      <c r="C19" s="15"/>
      <c r="D19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</vt:lpstr>
      <vt:lpstr>Раздел 2</vt:lpstr>
      <vt:lpstr>Раздел 3</vt:lpstr>
      <vt:lpstr>Раздел 5</vt:lpstr>
      <vt:lpstr>Раздел 6</vt:lpstr>
      <vt:lpstr>Раздел 7</vt:lpstr>
      <vt:lpstr>Раздел 9</vt:lpstr>
      <vt:lpstr>Раздел 10</vt:lpstr>
      <vt:lpstr>Раздел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Пыхтина Е.В.</dc:creator>
  <cp:lastModifiedBy>d_nv</cp:lastModifiedBy>
  <cp:lastPrinted>2018-04-04T11:15:46Z</cp:lastPrinted>
  <dcterms:created xsi:type="dcterms:W3CDTF">2014-09-23T04:36:26Z</dcterms:created>
  <dcterms:modified xsi:type="dcterms:W3CDTF">2018-04-04T13:28:09Z</dcterms:modified>
</cp:coreProperties>
</file>