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6г" sheetId="14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M63" i="14"/>
  <c r="L63"/>
  <c r="K63"/>
  <c r="J63"/>
  <c r="I63"/>
  <c r="H63"/>
  <c r="G63"/>
  <c r="F63"/>
  <c r="E63"/>
  <c r="D63"/>
  <c r="C63"/>
  <c r="B63"/>
  <c r="N9" l="1"/>
  <c r="N22" l="1"/>
  <c r="N60"/>
  <c r="N51"/>
  <c r="N39"/>
  <c r="G64" l="1"/>
  <c r="F64"/>
  <c r="E64"/>
  <c r="D64"/>
  <c r="C64"/>
  <c r="B64"/>
  <c r="M64"/>
  <c r="L64"/>
  <c r="K64"/>
  <c r="J64"/>
  <c r="I64"/>
  <c r="H64"/>
  <c r="N57"/>
  <c r="N64" s="1"/>
  <c r="M58"/>
  <c r="L58"/>
  <c r="K58"/>
  <c r="J58"/>
  <c r="I58"/>
  <c r="H58"/>
  <c r="G58"/>
  <c r="M15"/>
  <c r="L15"/>
  <c r="K15"/>
  <c r="J15"/>
  <c r="I15"/>
  <c r="H15"/>
  <c r="G15"/>
  <c r="F58"/>
  <c r="F15"/>
  <c r="F47"/>
  <c r="G47"/>
  <c r="H47"/>
  <c r="I47"/>
  <c r="J47"/>
  <c r="K47"/>
  <c r="L47"/>
  <c r="M47"/>
  <c r="F50"/>
  <c r="G50"/>
  <c r="H50"/>
  <c r="I50"/>
  <c r="J50"/>
  <c r="K50"/>
  <c r="L50"/>
  <c r="M50"/>
  <c r="E50"/>
  <c r="E33"/>
  <c r="E32"/>
  <c r="E31"/>
  <c r="E30"/>
  <c r="M46" l="1"/>
  <c r="M52" s="1"/>
  <c r="N50"/>
  <c r="L46"/>
  <c r="K46"/>
  <c r="K52" s="1"/>
  <c r="J46"/>
  <c r="J52" s="1"/>
  <c r="I46"/>
  <c r="H46"/>
  <c r="G46"/>
  <c r="G52" s="1"/>
  <c r="F46"/>
  <c r="F52" s="1"/>
  <c r="M65"/>
  <c r="L65"/>
  <c r="K65"/>
  <c r="J65"/>
  <c r="I65"/>
  <c r="H65"/>
  <c r="G65"/>
  <c r="F65"/>
  <c r="E65"/>
  <c r="D65"/>
  <c r="C65"/>
  <c r="B65"/>
  <c r="D49"/>
  <c r="D47" s="1"/>
  <c r="D46" s="1"/>
  <c r="D52" s="1"/>
  <c r="C49"/>
  <c r="N49" s="1"/>
  <c r="D40"/>
  <c r="N61"/>
  <c r="N59"/>
  <c r="E58"/>
  <c r="D58"/>
  <c r="C58"/>
  <c r="B58"/>
  <c r="N56"/>
  <c r="N48"/>
  <c r="I52"/>
  <c r="E47"/>
  <c r="C47"/>
  <c r="C46" s="1"/>
  <c r="C52" s="1"/>
  <c r="B47"/>
  <c r="L52"/>
  <c r="H52"/>
  <c r="N45"/>
  <c r="N40"/>
  <c r="N38"/>
  <c r="N37"/>
  <c r="N36"/>
  <c r="N35"/>
  <c r="M34"/>
  <c r="L34"/>
  <c r="K34"/>
  <c r="J34"/>
  <c r="I34"/>
  <c r="H34"/>
  <c r="G34"/>
  <c r="F34"/>
  <c r="E34"/>
  <c r="D34"/>
  <c r="C34"/>
  <c r="B34"/>
  <c r="N33"/>
  <c r="N32"/>
  <c r="N31"/>
  <c r="N30"/>
  <c r="M29"/>
  <c r="M28" s="1"/>
  <c r="M41" s="1"/>
  <c r="L29"/>
  <c r="K29"/>
  <c r="K28" s="1"/>
  <c r="K41" s="1"/>
  <c r="J29"/>
  <c r="J28" s="1"/>
  <c r="J41" s="1"/>
  <c r="I29"/>
  <c r="I28" s="1"/>
  <c r="I41" s="1"/>
  <c r="H29"/>
  <c r="G29"/>
  <c r="G28" s="1"/>
  <c r="G41" s="1"/>
  <c r="F29"/>
  <c r="F28" s="1"/>
  <c r="F41" s="1"/>
  <c r="E29"/>
  <c r="E28" s="1"/>
  <c r="E41" s="1"/>
  <c r="D29"/>
  <c r="C29"/>
  <c r="C28" s="1"/>
  <c r="C41" s="1"/>
  <c r="B29"/>
  <c r="N27"/>
  <c r="N21"/>
  <c r="N20"/>
  <c r="N19"/>
  <c r="N18"/>
  <c r="N17"/>
  <c r="N16"/>
  <c r="E15"/>
  <c r="D15"/>
  <c r="C15"/>
  <c r="B15"/>
  <c r="N14"/>
  <c r="N13"/>
  <c r="N12"/>
  <c r="N11"/>
  <c r="N10"/>
  <c r="M8"/>
  <c r="L8"/>
  <c r="L7" s="1"/>
  <c r="L23" s="1"/>
  <c r="K8"/>
  <c r="J8"/>
  <c r="J62" s="1"/>
  <c r="I8"/>
  <c r="I7" s="1"/>
  <c r="I23" s="1"/>
  <c r="H8"/>
  <c r="H62" s="1"/>
  <c r="G8"/>
  <c r="G62" s="1"/>
  <c r="F8"/>
  <c r="F7" s="1"/>
  <c r="F23" s="1"/>
  <c r="E8"/>
  <c r="E7" s="1"/>
  <c r="E23" s="1"/>
  <c r="D8"/>
  <c r="C8"/>
  <c r="B8"/>
  <c r="N6"/>
  <c r="B7" l="1"/>
  <c r="B23" s="1"/>
  <c r="D7"/>
  <c r="D23" s="1"/>
  <c r="B62"/>
  <c r="B46"/>
  <c r="B52" s="1"/>
  <c r="C62"/>
  <c r="M62"/>
  <c r="M7"/>
  <c r="M23" s="1"/>
  <c r="E46"/>
  <c r="E52" s="1"/>
  <c r="N52" s="1"/>
  <c r="N63"/>
  <c r="D62"/>
  <c r="K62"/>
  <c r="L62"/>
  <c r="I62"/>
  <c r="H7"/>
  <c r="H23" s="1"/>
  <c r="J7"/>
  <c r="F62"/>
  <c r="F66"/>
  <c r="F68" s="1"/>
  <c r="I66"/>
  <c r="I68" s="1"/>
  <c r="M66"/>
  <c r="M68" s="1"/>
  <c r="E62"/>
  <c r="E66"/>
  <c r="E68" s="1"/>
  <c r="N58"/>
  <c r="N65"/>
  <c r="B28"/>
  <c r="B41" s="1"/>
  <c r="C7"/>
  <c r="G7"/>
  <c r="G23" s="1"/>
  <c r="K7"/>
  <c r="K23" s="1"/>
  <c r="D28"/>
  <c r="D41" s="1"/>
  <c r="H28"/>
  <c r="H41" s="1"/>
  <c r="L28"/>
  <c r="L41" s="1"/>
  <c r="N47"/>
  <c r="N29"/>
  <c r="N34"/>
  <c r="N15"/>
  <c r="N8"/>
  <c r="N46"/>
  <c r="C23" l="1"/>
  <c r="C66"/>
  <c r="B66"/>
  <c r="B68" s="1"/>
  <c r="D66"/>
  <c r="L66"/>
  <c r="L68" s="1"/>
  <c r="N7"/>
  <c r="N23" s="1"/>
  <c r="N62"/>
  <c r="N28"/>
  <c r="N41" s="1"/>
  <c r="H66"/>
  <c r="H68" s="1"/>
  <c r="K66"/>
  <c r="K68" s="1"/>
  <c r="B67"/>
  <c r="J23"/>
  <c r="J66"/>
  <c r="J68" s="1"/>
  <c r="G66"/>
  <c r="F67"/>
  <c r="K67"/>
  <c r="M67"/>
  <c r="I67"/>
  <c r="E67"/>
  <c r="D68" l="1"/>
  <c r="D67"/>
  <c r="C68"/>
  <c r="C67"/>
  <c r="G67"/>
  <c r="G68"/>
  <c r="L67"/>
  <c r="N66"/>
  <c r="N68" s="1"/>
  <c r="H67"/>
  <c r="J67"/>
  <c r="N67" l="1"/>
</calcChain>
</file>

<file path=xl/sharedStrings.xml><?xml version="1.0" encoding="utf-8"?>
<sst xmlns="http://schemas.openxmlformats.org/spreadsheetml/2006/main" count="111" uniqueCount="44">
  <si>
    <t>Население</t>
  </si>
  <si>
    <t>Юр. лица  в т.ч.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</si>
  <si>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</si>
  <si>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</si>
  <si>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</si>
  <si>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</si>
  <si>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</si>
  <si>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</si>
  <si>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</si>
  <si>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</si>
  <si>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</si>
  <si>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</si>
  <si>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</si>
  <si>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</si>
  <si>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Бюдж.учр-ния</t>
  </si>
  <si>
    <t>МБУК "Терская МБ"</t>
  </si>
  <si>
    <t>ФГБУ "Мурм.УГМС"</t>
  </si>
  <si>
    <t>МБУ СДК с.п.Варзуга</t>
  </si>
  <si>
    <t>Прочие потреботели</t>
  </si>
  <si>
    <t>ФГУП "Почта России"</t>
  </si>
  <si>
    <t>ИТОГО</t>
  </si>
  <si>
    <t>ГОБУЗ "Терская ЦРБ"</t>
  </si>
  <si>
    <t>МБОУ СОШ № 4</t>
  </si>
  <si>
    <t>ИП Двинина В.В.</t>
  </si>
  <si>
    <t>РТРС "Мурм.ОРТПЦ"</t>
  </si>
  <si>
    <t>с.Чаваньга</t>
  </si>
  <si>
    <t>СПК РК "Белом.рыбак"</t>
  </si>
  <si>
    <t>с.Пялица</t>
  </si>
  <si>
    <t>с.Тетрино</t>
  </si>
  <si>
    <t>с.Чапома</t>
  </si>
  <si>
    <t>СПК РК "Чапома"</t>
  </si>
  <si>
    <t>Всего (кВт)</t>
  </si>
  <si>
    <t>Админ.(ул.освещ.)</t>
  </si>
  <si>
    <t>Беломорье +</t>
  </si>
  <si>
    <t>Фактическое потребление электроэнергии по селам Терского берега за 2016 год.</t>
  </si>
  <si>
    <t>ПАО "Ростелеком"</t>
  </si>
  <si>
    <t>непромышленные,в т.ч.</t>
  </si>
  <si>
    <t>Прочие потребители</t>
  </si>
  <si>
    <t>ПАО "МегаФон"</t>
  </si>
  <si>
    <t>ИТОГО Население (кВт)</t>
  </si>
  <si>
    <t>ИТОГО Юр.лица (кВт)</t>
  </si>
  <si>
    <t>ВСЕГО ПОЛЕЗ.ОТПУСК</t>
  </si>
  <si>
    <t>ЦЕРКВЬ</t>
  </si>
  <si>
    <t>бюджет 46-ЭЭ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</si>
</sst>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/>
    <xf numFmtId="0" fontId="2" fillId="0" borderId="14" xfId="0" applyFont="1" applyBorder="1"/>
    <xf numFmtId="0" fontId="3" fillId="0" borderId="2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" xfId="0" applyFont="1" applyBorder="1"/>
    <xf numFmtId="0" fontId="1" fillId="0" borderId="14" xfId="0" applyFont="1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3" fillId="0" borderId="0" xfId="0" applyFont="1" applyBorder="1"/>
    <xf numFmtId="0" fontId="2" fillId="0" borderId="0" xfId="0" applyFont="1"/>
    <xf numFmtId="0" fontId="1" fillId="0" borderId="1" xfId="0" applyFont="1" applyBorder="1"/>
    <xf numFmtId="0" fontId="2" fillId="0" borderId="0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8" xfId="0" applyFont="1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/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0" xfId="0" applyFont="1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8" xfId="0" applyFont="1" applyBorder="1"/>
    <xf numFmtId="0" fontId="1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4;&#1050;&#1040;&#1047;&#1040;&#1053;&#1048;&#1071;%20&#1057;&#1063;&#1045;&#1058;&#1063;&#1048;&#1050;&#1054;&#1042;/&#1063;&#1072;&#1087;&#1086;&#1084;&#1072;/2016&#1075;/&#1040;&#1055;&#1056;&#1045;&#1051;&#10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витанции Чапома"/>
      <sheetName val="Ведомость"/>
      <sheetName val="Ведомость Юрид.лиц"/>
      <sheetName val="Лист1"/>
      <sheetName val="Ведомость колхоз"/>
      <sheetName val="Ведомость колхоз (2)"/>
      <sheetName val="Ведомость (2)"/>
    </sheetNames>
    <sheetDataSet>
      <sheetData sheetId="0"/>
      <sheetData sheetId="1"/>
      <sheetData sheetId="2">
        <row r="21">
          <cell r="F21">
            <v>0</v>
          </cell>
        </row>
        <row r="29">
          <cell r="F29">
            <v>120</v>
          </cell>
        </row>
        <row r="30">
          <cell r="F30">
            <v>0</v>
          </cell>
        </row>
        <row r="31">
          <cell r="F31">
            <v>241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8"/>
  <sheetViews>
    <sheetView tabSelected="1" workbookViewId="0">
      <selection activeCell="R8" sqref="R8:R14"/>
    </sheetView>
  </sheetViews>
  <sheetFormatPr defaultRowHeight="18.75"/>
  <cols>
    <col min="1" max="1" width="31.28515625" style="2" customWidth="1"/>
    <col min="2" max="2" width="8.42578125" style="45" bestFit="1" customWidth="1"/>
    <col min="3" max="3" width="10.140625" style="45" customWidth="1"/>
    <col min="4" max="4" width="8.42578125" style="45" bestFit="1" customWidth="1"/>
    <col min="5" max="5" width="9.140625" style="45" customWidth="1"/>
    <col min="6" max="6" width="8.42578125" style="45" bestFit="1" customWidth="1"/>
    <col min="7" max="8" width="8.28515625" style="45" customWidth="1"/>
    <col min="9" max="9" width="9" style="45" customWidth="1"/>
    <col min="10" max="10" width="9.85546875" style="45" customWidth="1"/>
    <col min="11" max="11" width="9.5703125" style="45" customWidth="1"/>
    <col min="12" max="12" width="8.28515625" style="45" customWidth="1"/>
    <col min="13" max="13" width="9" style="45" customWidth="1"/>
    <col min="14" max="14" width="10.140625" style="1" customWidth="1"/>
    <col min="15" max="16384" width="9.140625" style="1"/>
  </cols>
  <sheetData>
    <row r="1" spans="1:19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9" ht="8.25" hidden="1" customHeight="1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ht="11.25" customHeight="1" thickBot="1"/>
    <row r="4" spans="1:19">
      <c r="A4" s="4"/>
      <c r="B4" s="57" t="s">
        <v>25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 t="s">
        <v>31</v>
      </c>
    </row>
    <row r="5" spans="1:19" ht="16.5" thickBot="1">
      <c r="A5" s="19"/>
      <c r="B5" s="14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60"/>
    </row>
    <row r="6" spans="1:19" ht="19.5" thickBot="1">
      <c r="A6" s="12" t="s">
        <v>0</v>
      </c>
      <c r="B6" s="15">
        <v>9518</v>
      </c>
      <c r="C6" s="6">
        <v>8015</v>
      </c>
      <c r="D6" s="6">
        <v>7214</v>
      </c>
      <c r="E6" s="6">
        <v>9818</v>
      </c>
      <c r="F6" s="6">
        <v>10886</v>
      </c>
      <c r="G6" s="6">
        <v>8406</v>
      </c>
      <c r="H6" s="6">
        <v>9391</v>
      </c>
      <c r="I6" s="6">
        <v>11931</v>
      </c>
      <c r="J6" s="6">
        <v>16739</v>
      </c>
      <c r="K6" s="6">
        <v>13779</v>
      </c>
      <c r="L6" s="6">
        <v>15238</v>
      </c>
      <c r="M6" s="22">
        <v>13927</v>
      </c>
      <c r="N6" s="26">
        <f>SUM(B6:M6)</f>
        <v>134862</v>
      </c>
    </row>
    <row r="7" spans="1:19">
      <c r="A7" s="13" t="s">
        <v>1</v>
      </c>
      <c r="B7" s="16">
        <f>B8+B15</f>
        <v>5766</v>
      </c>
      <c r="C7" s="10">
        <f t="shared" ref="C7:L7" si="0">C8+C15</f>
        <v>4210</v>
      </c>
      <c r="D7" s="10">
        <f t="shared" si="0"/>
        <v>4114</v>
      </c>
      <c r="E7" s="10">
        <f t="shared" si="0"/>
        <v>4056</v>
      </c>
      <c r="F7" s="10">
        <f t="shared" si="0"/>
        <v>2876</v>
      </c>
      <c r="G7" s="10">
        <f t="shared" si="0"/>
        <v>1447</v>
      </c>
      <c r="H7" s="10">
        <f t="shared" si="0"/>
        <v>2136</v>
      </c>
      <c r="I7" s="10">
        <f t="shared" si="0"/>
        <v>1449</v>
      </c>
      <c r="J7" s="10">
        <f t="shared" si="0"/>
        <v>2705</v>
      </c>
      <c r="K7" s="10">
        <f t="shared" si="0"/>
        <v>2808</v>
      </c>
      <c r="L7" s="10">
        <f t="shared" si="0"/>
        <v>3504</v>
      </c>
      <c r="M7" s="23">
        <f>M8+M15</f>
        <v>3927</v>
      </c>
      <c r="N7" s="13">
        <f t="shared" ref="N7:N22" si="1">SUM(B7:M7)</f>
        <v>38998</v>
      </c>
    </row>
    <row r="8" spans="1:19">
      <c r="A8" s="4" t="s">
        <v>14</v>
      </c>
      <c r="B8" s="17">
        <f>SUM(B9:B14)</f>
        <v>4172</v>
      </c>
      <c r="C8" s="8">
        <f t="shared" ref="C8:M8" si="2">SUM(C9:C14)</f>
        <v>3314</v>
      </c>
      <c r="D8" s="8">
        <f t="shared" si="2"/>
        <v>2844</v>
      </c>
      <c r="E8" s="8">
        <f t="shared" si="2"/>
        <v>2559</v>
      </c>
      <c r="F8" s="8">
        <f t="shared" si="2"/>
        <v>947</v>
      </c>
      <c r="G8" s="8">
        <f t="shared" si="2"/>
        <v>120</v>
      </c>
      <c r="H8" s="8">
        <f t="shared" si="2"/>
        <v>202</v>
      </c>
      <c r="I8" s="8">
        <f t="shared" si="2"/>
        <v>214</v>
      </c>
      <c r="J8" s="8">
        <f t="shared" si="2"/>
        <v>1160</v>
      </c>
      <c r="K8" s="8">
        <f t="shared" si="2"/>
        <v>1802</v>
      </c>
      <c r="L8" s="8">
        <f t="shared" si="2"/>
        <v>2100</v>
      </c>
      <c r="M8" s="24">
        <f t="shared" si="2"/>
        <v>2257</v>
      </c>
      <c r="N8" s="9">
        <f t="shared" si="1"/>
        <v>21691</v>
      </c>
    </row>
    <row r="9" spans="1:19">
      <c r="A9" s="20" t="s">
        <v>15</v>
      </c>
      <c r="B9" s="45">
        <v>48</v>
      </c>
      <c r="C9" s="45">
        <v>58</v>
      </c>
      <c r="D9" s="46">
        <v>72</v>
      </c>
      <c r="E9" s="45">
        <v>35</v>
      </c>
      <c r="F9" s="45">
        <v>20</v>
      </c>
      <c r="G9" s="45">
        <v>25</v>
      </c>
      <c r="H9" s="45">
        <v>24</v>
      </c>
      <c r="I9" s="45">
        <v>29</v>
      </c>
      <c r="J9" s="45">
        <v>31</v>
      </c>
      <c r="K9" s="45">
        <v>23</v>
      </c>
      <c r="L9" s="45">
        <v>42</v>
      </c>
      <c r="M9" s="45">
        <v>29</v>
      </c>
      <c r="N9" s="27">
        <f>SUM(B9:M9)</f>
        <v>436</v>
      </c>
      <c r="S9" s="1">
        <v>2595</v>
      </c>
    </row>
    <row r="10" spans="1:19">
      <c r="A10" s="43" t="s">
        <v>21</v>
      </c>
      <c r="D10" s="46"/>
      <c r="N10" s="27">
        <f t="shared" si="1"/>
        <v>0</v>
      </c>
      <c r="S10" s="1">
        <v>6194</v>
      </c>
    </row>
    <row r="11" spans="1:19">
      <c r="A11" s="43" t="s">
        <v>32</v>
      </c>
      <c r="B11" s="45">
        <v>1097</v>
      </c>
      <c r="C11" s="45">
        <v>592</v>
      </c>
      <c r="D11" s="46">
        <v>459</v>
      </c>
      <c r="E11" s="45">
        <v>433</v>
      </c>
      <c r="F11" s="45">
        <v>46</v>
      </c>
      <c r="J11" s="45">
        <v>318</v>
      </c>
      <c r="K11" s="45">
        <v>254</v>
      </c>
      <c r="L11" s="45">
        <v>536</v>
      </c>
      <c r="M11" s="45">
        <v>571</v>
      </c>
      <c r="N11" s="27">
        <f t="shared" si="1"/>
        <v>4306</v>
      </c>
    </row>
    <row r="12" spans="1:19">
      <c r="A12" s="43" t="s">
        <v>22</v>
      </c>
      <c r="B12" s="45">
        <v>2807</v>
      </c>
      <c r="C12" s="45">
        <v>2554</v>
      </c>
      <c r="D12" s="46">
        <v>2197</v>
      </c>
      <c r="E12" s="45">
        <v>1987</v>
      </c>
      <c r="F12" s="45">
        <v>791</v>
      </c>
      <c r="J12" s="45">
        <v>811</v>
      </c>
      <c r="K12" s="45">
        <v>1042</v>
      </c>
      <c r="L12" s="45">
        <v>1383</v>
      </c>
      <c r="M12" s="45">
        <v>1566</v>
      </c>
      <c r="N12" s="27">
        <f t="shared" si="1"/>
        <v>15138</v>
      </c>
    </row>
    <row r="13" spans="1:19">
      <c r="A13" s="20" t="s">
        <v>16</v>
      </c>
      <c r="B13" s="45">
        <v>150</v>
      </c>
      <c r="C13" s="45">
        <v>100</v>
      </c>
      <c r="D13" s="46">
        <v>86</v>
      </c>
      <c r="E13" s="45">
        <v>84</v>
      </c>
      <c r="F13" s="45">
        <v>75</v>
      </c>
      <c r="G13" s="45">
        <v>80</v>
      </c>
      <c r="H13" s="45">
        <v>78</v>
      </c>
      <c r="I13" s="45">
        <v>85</v>
      </c>
      <c r="K13" s="45">
        <v>302</v>
      </c>
      <c r="L13" s="45">
        <v>130</v>
      </c>
      <c r="N13" s="27">
        <f t="shared" si="1"/>
        <v>1170</v>
      </c>
    </row>
    <row r="14" spans="1:19">
      <c r="A14" s="20" t="s">
        <v>17</v>
      </c>
      <c r="B14" s="45">
        <v>70</v>
      </c>
      <c r="C14" s="45">
        <v>10</v>
      </c>
      <c r="D14" s="45">
        <v>30</v>
      </c>
      <c r="E14" s="45">
        <v>20</v>
      </c>
      <c r="F14" s="45">
        <v>15</v>
      </c>
      <c r="G14" s="45">
        <v>15</v>
      </c>
      <c r="H14" s="45">
        <v>100</v>
      </c>
      <c r="I14" s="45">
        <v>100</v>
      </c>
      <c r="K14" s="45">
        <v>181</v>
      </c>
      <c r="L14" s="45">
        <v>9</v>
      </c>
      <c r="M14" s="45">
        <v>91</v>
      </c>
      <c r="N14" s="27">
        <f t="shared" si="1"/>
        <v>641</v>
      </c>
    </row>
    <row r="15" spans="1:19">
      <c r="A15" s="4" t="s">
        <v>37</v>
      </c>
      <c r="B15" s="8">
        <f t="shared" ref="B15:E15" si="3">SUM(B16:B21)</f>
        <v>1594</v>
      </c>
      <c r="C15" s="8">
        <f>SUM(C16:C21)</f>
        <v>896</v>
      </c>
      <c r="D15" s="8">
        <f>SUM(D16:D21)</f>
        <v>1270</v>
      </c>
      <c r="E15" s="8">
        <f t="shared" si="3"/>
        <v>1497</v>
      </c>
      <c r="F15" s="8">
        <f>SUM(F16:F22)</f>
        <v>1929</v>
      </c>
      <c r="G15" s="8">
        <f t="shared" ref="G15:M15" si="4">SUM(G16:G22)</f>
        <v>1327</v>
      </c>
      <c r="H15" s="8">
        <f t="shared" si="4"/>
        <v>1934</v>
      </c>
      <c r="I15" s="8">
        <f t="shared" si="4"/>
        <v>1235</v>
      </c>
      <c r="J15" s="8">
        <f t="shared" si="4"/>
        <v>1545</v>
      </c>
      <c r="K15" s="8">
        <f t="shared" si="4"/>
        <v>1006</v>
      </c>
      <c r="L15" s="8">
        <f t="shared" si="4"/>
        <v>1404</v>
      </c>
      <c r="M15" s="8">
        <f t="shared" si="4"/>
        <v>1670</v>
      </c>
      <c r="N15" s="9">
        <f>SUM(B15:M15)</f>
        <v>17307</v>
      </c>
    </row>
    <row r="16" spans="1:19">
      <c r="A16" s="20" t="s">
        <v>19</v>
      </c>
      <c r="B16" s="42">
        <v>100</v>
      </c>
      <c r="C16" s="42">
        <v>81</v>
      </c>
      <c r="D16" s="42">
        <v>70</v>
      </c>
      <c r="E16" s="42"/>
      <c r="F16" s="42">
        <v>96</v>
      </c>
      <c r="G16" s="42">
        <v>40</v>
      </c>
      <c r="H16" s="42"/>
      <c r="I16" s="42">
        <v>35</v>
      </c>
      <c r="J16" s="42">
        <v>36</v>
      </c>
      <c r="K16" s="42">
        <v>106</v>
      </c>
      <c r="L16" s="42">
        <v>13</v>
      </c>
      <c r="M16" s="42">
        <v>270</v>
      </c>
      <c r="N16" s="27">
        <f t="shared" si="1"/>
        <v>847</v>
      </c>
    </row>
    <row r="17" spans="1:14">
      <c r="A17" s="20" t="s">
        <v>38</v>
      </c>
      <c r="B17" s="42">
        <v>384</v>
      </c>
      <c r="C17" s="42">
        <v>516</v>
      </c>
      <c r="D17" s="42">
        <v>252</v>
      </c>
      <c r="E17" s="42">
        <v>564</v>
      </c>
      <c r="F17" s="42">
        <v>490</v>
      </c>
      <c r="G17" s="42">
        <v>620</v>
      </c>
      <c r="H17" s="42">
        <v>640</v>
      </c>
      <c r="I17" s="42">
        <v>450</v>
      </c>
      <c r="J17" s="42">
        <v>510</v>
      </c>
      <c r="K17" s="42">
        <v>290</v>
      </c>
      <c r="L17" s="42">
        <v>540</v>
      </c>
      <c r="M17" s="42">
        <v>837</v>
      </c>
      <c r="N17" s="27">
        <f t="shared" si="1"/>
        <v>6093</v>
      </c>
    </row>
    <row r="18" spans="1:14">
      <c r="A18" s="20" t="s">
        <v>24</v>
      </c>
      <c r="B18" s="42">
        <v>855</v>
      </c>
      <c r="C18" s="42"/>
      <c r="D18" s="42">
        <v>717</v>
      </c>
      <c r="E18" s="42">
        <v>457</v>
      </c>
      <c r="F18" s="42">
        <v>393</v>
      </c>
      <c r="G18" s="42"/>
      <c r="H18" s="42">
        <v>816</v>
      </c>
      <c r="I18" s="42">
        <v>337</v>
      </c>
      <c r="J18" s="42">
        <v>499</v>
      </c>
      <c r="K18" s="42">
        <v>360</v>
      </c>
      <c r="L18" s="42">
        <v>495</v>
      </c>
      <c r="M18" s="42">
        <v>234</v>
      </c>
      <c r="N18" s="27">
        <f t="shared" si="1"/>
        <v>5163</v>
      </c>
    </row>
    <row r="19" spans="1:14">
      <c r="A19" s="20" t="s">
        <v>33</v>
      </c>
      <c r="B19" s="42">
        <v>95</v>
      </c>
      <c r="C19" s="42">
        <v>73</v>
      </c>
      <c r="D19" s="42">
        <v>68</v>
      </c>
      <c r="E19" s="42">
        <v>83</v>
      </c>
      <c r="F19" s="42">
        <v>85</v>
      </c>
      <c r="G19" s="42">
        <v>163</v>
      </c>
      <c r="H19" s="42">
        <v>195</v>
      </c>
      <c r="I19" s="42">
        <v>139</v>
      </c>
      <c r="J19" s="42">
        <v>129</v>
      </c>
      <c r="K19" s="42">
        <v>49</v>
      </c>
      <c r="L19" s="42">
        <v>41</v>
      </c>
      <c r="M19" s="42">
        <v>12</v>
      </c>
      <c r="N19" s="27">
        <f t="shared" si="1"/>
        <v>1132</v>
      </c>
    </row>
    <row r="20" spans="1:14">
      <c r="A20" s="20" t="s">
        <v>23</v>
      </c>
      <c r="B20" s="42">
        <v>10</v>
      </c>
      <c r="C20" s="42">
        <v>32</v>
      </c>
      <c r="D20" s="42">
        <v>29</v>
      </c>
      <c r="E20" s="42">
        <v>32</v>
      </c>
      <c r="F20" s="42"/>
      <c r="G20" s="42">
        <v>301</v>
      </c>
      <c r="H20" s="42">
        <v>187</v>
      </c>
      <c r="I20" s="42">
        <v>156</v>
      </c>
      <c r="J20" s="42">
        <v>277</v>
      </c>
      <c r="K20" s="42">
        <v>163</v>
      </c>
      <c r="L20" s="42">
        <v>128</v>
      </c>
      <c r="M20" s="42">
        <v>64</v>
      </c>
      <c r="N20" s="27">
        <f t="shared" si="1"/>
        <v>1379</v>
      </c>
    </row>
    <row r="21" spans="1:14">
      <c r="A21" s="20" t="s">
        <v>26</v>
      </c>
      <c r="B21" s="45">
        <v>150</v>
      </c>
      <c r="C21" s="45">
        <v>194</v>
      </c>
      <c r="D21" s="46">
        <v>134</v>
      </c>
      <c r="E21" s="45">
        <v>361</v>
      </c>
      <c r="F21" s="45">
        <v>243</v>
      </c>
      <c r="G21" s="45">
        <v>131</v>
      </c>
      <c r="H21" s="45">
        <v>23</v>
      </c>
      <c r="I21" s="45">
        <v>44</v>
      </c>
      <c r="J21" s="45">
        <v>94</v>
      </c>
      <c r="K21" s="45">
        <v>38</v>
      </c>
      <c r="L21" s="45">
        <v>187</v>
      </c>
      <c r="M21" s="45">
        <v>253</v>
      </c>
      <c r="N21" s="27">
        <f t="shared" si="1"/>
        <v>1852</v>
      </c>
    </row>
    <row r="22" spans="1:14" ht="19.5" thickBot="1">
      <c r="A22" s="20" t="s">
        <v>35</v>
      </c>
      <c r="B22" s="50"/>
      <c r="C22" s="50"/>
      <c r="D22" s="50"/>
      <c r="E22" s="50"/>
      <c r="F22" s="50">
        <v>622</v>
      </c>
      <c r="G22" s="50">
        <v>72</v>
      </c>
      <c r="H22" s="50">
        <v>73</v>
      </c>
      <c r="I22" s="50">
        <v>74</v>
      </c>
      <c r="J22" s="50"/>
      <c r="K22" s="50"/>
      <c r="L22" s="50"/>
      <c r="M22" s="50"/>
      <c r="N22" s="27">
        <f t="shared" si="1"/>
        <v>841</v>
      </c>
    </row>
    <row r="23" spans="1:14" ht="19.5" thickBot="1">
      <c r="A23" s="21" t="s">
        <v>20</v>
      </c>
      <c r="B23" s="18">
        <f>B6+B7</f>
        <v>15284</v>
      </c>
      <c r="C23" s="11">
        <f t="shared" ref="C23:M23" si="5">C6+C7</f>
        <v>12225</v>
      </c>
      <c r="D23" s="11">
        <f t="shared" si="5"/>
        <v>11328</v>
      </c>
      <c r="E23" s="11">
        <f t="shared" si="5"/>
        <v>13874</v>
      </c>
      <c r="F23" s="11">
        <f t="shared" si="5"/>
        <v>13762</v>
      </c>
      <c r="G23" s="11">
        <f t="shared" si="5"/>
        <v>9853</v>
      </c>
      <c r="H23" s="11">
        <f t="shared" si="5"/>
        <v>11527</v>
      </c>
      <c r="I23" s="11">
        <f t="shared" si="5"/>
        <v>13380</v>
      </c>
      <c r="J23" s="11">
        <f t="shared" si="5"/>
        <v>19444</v>
      </c>
      <c r="K23" s="11">
        <f t="shared" si="5"/>
        <v>16587</v>
      </c>
      <c r="L23" s="11">
        <f t="shared" si="5"/>
        <v>18742</v>
      </c>
      <c r="M23" s="25">
        <f t="shared" si="5"/>
        <v>17854</v>
      </c>
      <c r="N23" s="28">
        <f>N6+N7</f>
        <v>173860</v>
      </c>
    </row>
    <row r="24" spans="1:14" ht="9" customHeight="1" thickBot="1">
      <c r="A24" s="32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>
      <c r="A25" s="4"/>
      <c r="B25" s="57" t="s">
        <v>29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9" t="s">
        <v>31</v>
      </c>
    </row>
    <row r="26" spans="1:14" ht="16.5" thickBot="1">
      <c r="A26" s="19"/>
      <c r="B26" s="14" t="s">
        <v>2</v>
      </c>
      <c r="C26" s="7" t="s">
        <v>3</v>
      </c>
      <c r="D26" s="7" t="s">
        <v>4</v>
      </c>
      <c r="E26" s="7" t="s">
        <v>5</v>
      </c>
      <c r="F26" s="7" t="s">
        <v>6</v>
      </c>
      <c r="G26" s="7" t="s">
        <v>7</v>
      </c>
      <c r="H26" s="7" t="s">
        <v>8</v>
      </c>
      <c r="I26" s="7" t="s">
        <v>9</v>
      </c>
      <c r="J26" s="7" t="s">
        <v>10</v>
      </c>
      <c r="K26" s="7" t="s">
        <v>11</v>
      </c>
      <c r="L26" s="7" t="s">
        <v>12</v>
      </c>
      <c r="M26" s="7" t="s">
        <v>13</v>
      </c>
      <c r="N26" s="60"/>
    </row>
    <row r="27" spans="1:14" ht="19.5" thickBot="1">
      <c r="A27" s="12" t="s">
        <v>0</v>
      </c>
      <c r="B27" s="15">
        <v>4355</v>
      </c>
      <c r="C27" s="6">
        <v>6450</v>
      </c>
      <c r="D27" s="6">
        <v>2929</v>
      </c>
      <c r="E27" s="6">
        <v>9249</v>
      </c>
      <c r="F27" s="6">
        <v>7183</v>
      </c>
      <c r="G27" s="6">
        <v>5463</v>
      </c>
      <c r="H27" s="6">
        <v>5499</v>
      </c>
      <c r="I27" s="6">
        <v>6037</v>
      </c>
      <c r="J27" s="6">
        <v>5547</v>
      </c>
      <c r="K27" s="6">
        <v>4888</v>
      </c>
      <c r="L27" s="6">
        <v>4101</v>
      </c>
      <c r="M27" s="22">
        <v>3848</v>
      </c>
      <c r="N27" s="13">
        <f t="shared" ref="N27:N40" si="6">SUM(B27:M27)</f>
        <v>65549</v>
      </c>
    </row>
    <row r="28" spans="1:14">
      <c r="A28" s="13" t="s">
        <v>1</v>
      </c>
      <c r="B28" s="16">
        <f t="shared" ref="B28:M28" si="7">B29+B34</f>
        <v>2000</v>
      </c>
      <c r="C28" s="10">
        <f t="shared" si="7"/>
        <v>1747</v>
      </c>
      <c r="D28" s="10">
        <f t="shared" si="7"/>
        <v>1046</v>
      </c>
      <c r="E28" s="10">
        <f t="shared" si="7"/>
        <v>3110</v>
      </c>
      <c r="F28" s="10">
        <f t="shared" si="7"/>
        <v>4944</v>
      </c>
      <c r="G28" s="10">
        <f t="shared" si="7"/>
        <v>6344</v>
      </c>
      <c r="H28" s="10">
        <f t="shared" si="7"/>
        <v>2266</v>
      </c>
      <c r="I28" s="10">
        <f t="shared" si="7"/>
        <v>2009</v>
      </c>
      <c r="J28" s="10">
        <f t="shared" si="7"/>
        <v>2188</v>
      </c>
      <c r="K28" s="10">
        <f t="shared" si="7"/>
        <v>2135</v>
      </c>
      <c r="L28" s="10">
        <f t="shared" si="7"/>
        <v>5335</v>
      </c>
      <c r="M28" s="23">
        <f t="shared" si="7"/>
        <v>3230</v>
      </c>
      <c r="N28" s="13">
        <f t="shared" si="6"/>
        <v>36354</v>
      </c>
    </row>
    <row r="29" spans="1:14">
      <c r="A29" s="4" t="s">
        <v>14</v>
      </c>
      <c r="B29" s="17">
        <f t="shared" ref="B29:M29" si="8">SUM(B30:B33)</f>
        <v>266</v>
      </c>
      <c r="C29" s="8">
        <f t="shared" si="8"/>
        <v>409</v>
      </c>
      <c r="D29" s="8">
        <f t="shared" si="8"/>
        <v>145</v>
      </c>
      <c r="E29" s="8">
        <f t="shared" si="8"/>
        <v>361</v>
      </c>
      <c r="F29" s="8">
        <f t="shared" si="8"/>
        <v>120</v>
      </c>
      <c r="G29" s="8">
        <f t="shared" si="8"/>
        <v>54</v>
      </c>
      <c r="H29" s="8">
        <f t="shared" si="8"/>
        <v>0</v>
      </c>
      <c r="I29" s="8">
        <f t="shared" si="8"/>
        <v>18</v>
      </c>
      <c r="J29" s="8">
        <f t="shared" si="8"/>
        <v>114</v>
      </c>
      <c r="K29" s="8">
        <f t="shared" si="8"/>
        <v>230</v>
      </c>
      <c r="L29" s="8">
        <f t="shared" si="8"/>
        <v>261</v>
      </c>
      <c r="M29" s="24">
        <f t="shared" si="8"/>
        <v>359</v>
      </c>
      <c r="N29" s="9">
        <f t="shared" si="6"/>
        <v>2337</v>
      </c>
    </row>
    <row r="30" spans="1:14" ht="16.5" customHeight="1">
      <c r="A30" s="20" t="s">
        <v>15</v>
      </c>
      <c r="B30" s="45">
        <v>103</v>
      </c>
      <c r="C30" s="45">
        <v>163</v>
      </c>
      <c r="E30" s="45">
        <f>'[1]Ведомость Юрид.лиц'!$F$29</f>
        <v>120</v>
      </c>
      <c r="F30" s="45">
        <v>78</v>
      </c>
      <c r="G30" s="45">
        <v>54</v>
      </c>
      <c r="I30" s="45">
        <v>18</v>
      </c>
      <c r="J30" s="45">
        <v>53</v>
      </c>
      <c r="K30" s="45">
        <v>87</v>
      </c>
      <c r="L30" s="45">
        <v>135</v>
      </c>
      <c r="M30" s="45">
        <v>140</v>
      </c>
      <c r="N30" s="27">
        <f t="shared" si="6"/>
        <v>951</v>
      </c>
    </row>
    <row r="31" spans="1:14" ht="16.5" customHeight="1">
      <c r="A31" s="20" t="s">
        <v>21</v>
      </c>
      <c r="E31" s="45">
        <f>'[1]Ведомость Юрид.лиц'!$F$21</f>
        <v>0</v>
      </c>
      <c r="N31" s="27">
        <f t="shared" si="6"/>
        <v>0</v>
      </c>
    </row>
    <row r="32" spans="1:14" ht="15" customHeight="1">
      <c r="A32" s="20" t="s">
        <v>22</v>
      </c>
      <c r="B32" s="45">
        <v>163</v>
      </c>
      <c r="C32" s="45">
        <v>246</v>
      </c>
      <c r="D32" s="45">
        <v>145</v>
      </c>
      <c r="E32" s="45">
        <f>'[1]Ведомость Юрид.лиц'!$F$31</f>
        <v>241</v>
      </c>
      <c r="F32" s="45">
        <v>42</v>
      </c>
      <c r="J32" s="45">
        <v>61</v>
      </c>
      <c r="K32" s="45">
        <v>143</v>
      </c>
      <c r="L32" s="45">
        <v>126</v>
      </c>
      <c r="M32" s="45">
        <v>219</v>
      </c>
      <c r="N32" s="27">
        <f t="shared" si="6"/>
        <v>1386</v>
      </c>
    </row>
    <row r="33" spans="1:14" ht="16.5" customHeight="1">
      <c r="A33" s="20" t="s">
        <v>17</v>
      </c>
      <c r="E33" s="48">
        <f>'[1]Ведомость Юрид.лиц'!$F$30</f>
        <v>0</v>
      </c>
      <c r="N33" s="27">
        <f t="shared" si="6"/>
        <v>0</v>
      </c>
    </row>
    <row r="34" spans="1:14">
      <c r="A34" s="4" t="s">
        <v>18</v>
      </c>
      <c r="B34" s="8">
        <f t="shared" ref="B34:J34" si="9">SUM(B35:B40)</f>
        <v>1734</v>
      </c>
      <c r="C34" s="8">
        <f t="shared" si="9"/>
        <v>1338</v>
      </c>
      <c r="D34" s="8">
        <f t="shared" si="9"/>
        <v>901</v>
      </c>
      <c r="E34" s="8">
        <f t="shared" si="9"/>
        <v>2749</v>
      </c>
      <c r="F34" s="8">
        <f t="shared" si="9"/>
        <v>4824</v>
      </c>
      <c r="G34" s="8">
        <f t="shared" si="9"/>
        <v>6290</v>
      </c>
      <c r="H34" s="8">
        <f t="shared" si="9"/>
        <v>2266</v>
      </c>
      <c r="I34" s="8">
        <f t="shared" si="9"/>
        <v>1991</v>
      </c>
      <c r="J34" s="8">
        <f t="shared" si="9"/>
        <v>2074</v>
      </c>
      <c r="K34" s="8">
        <f>SUM(K35:K40)</f>
        <v>1905</v>
      </c>
      <c r="L34" s="8">
        <f t="shared" ref="L34:M34" si="10">SUM(L35:L40)</f>
        <v>5074</v>
      </c>
      <c r="M34" s="8">
        <f t="shared" si="10"/>
        <v>2871</v>
      </c>
      <c r="N34" s="9">
        <f t="shared" si="6"/>
        <v>34017</v>
      </c>
    </row>
    <row r="35" spans="1:14" ht="16.5" customHeight="1">
      <c r="A35" s="20" t="s">
        <v>35</v>
      </c>
      <c r="B35" s="42">
        <v>244</v>
      </c>
      <c r="C35" s="42">
        <v>321</v>
      </c>
      <c r="D35" s="42"/>
      <c r="E35" s="42">
        <v>156</v>
      </c>
      <c r="F35" s="42">
        <v>1019</v>
      </c>
      <c r="G35" s="42"/>
      <c r="H35" s="42"/>
      <c r="I35" s="42"/>
      <c r="J35" s="42"/>
      <c r="K35" s="42"/>
      <c r="L35" s="42"/>
      <c r="M35" s="42">
        <v>27</v>
      </c>
      <c r="N35" s="27">
        <f t="shared" si="6"/>
        <v>1767</v>
      </c>
    </row>
    <row r="36" spans="1:14" ht="17.25" customHeight="1">
      <c r="A36" s="20" t="s">
        <v>19</v>
      </c>
      <c r="B36" s="42"/>
      <c r="C36" s="42"/>
      <c r="D36" s="42"/>
      <c r="E36" s="42">
        <v>0</v>
      </c>
      <c r="F36" s="42">
        <v>229</v>
      </c>
      <c r="G36" s="42">
        <v>11</v>
      </c>
      <c r="H36" s="42"/>
      <c r="I36" s="42"/>
      <c r="J36" s="42">
        <v>5</v>
      </c>
      <c r="K36" s="42">
        <v>110</v>
      </c>
      <c r="L36" s="42">
        <v>136</v>
      </c>
      <c r="M36" s="42">
        <v>357</v>
      </c>
      <c r="N36" s="27">
        <f t="shared" si="6"/>
        <v>848</v>
      </c>
    </row>
    <row r="37" spans="1:14">
      <c r="A37" s="20" t="s">
        <v>24</v>
      </c>
      <c r="B37" s="42">
        <v>867</v>
      </c>
      <c r="C37" s="42"/>
      <c r="D37" s="42"/>
      <c r="E37" s="42">
        <v>0</v>
      </c>
      <c r="F37" s="42"/>
      <c r="G37" s="42">
        <v>4689</v>
      </c>
      <c r="H37" s="42">
        <v>790</v>
      </c>
      <c r="I37" s="42">
        <v>813</v>
      </c>
      <c r="J37" s="42">
        <v>985</v>
      </c>
      <c r="K37" s="42">
        <v>828</v>
      </c>
      <c r="L37" s="42">
        <v>775</v>
      </c>
      <c r="M37" s="42">
        <v>898</v>
      </c>
      <c r="N37" s="27">
        <f t="shared" si="6"/>
        <v>10645</v>
      </c>
    </row>
    <row r="38" spans="1:14">
      <c r="A38" s="20" t="s">
        <v>23</v>
      </c>
      <c r="B38" s="42">
        <v>48</v>
      </c>
      <c r="C38" s="42">
        <v>86</v>
      </c>
      <c r="D38" s="42">
        <v>41</v>
      </c>
      <c r="E38" s="42">
        <v>0</v>
      </c>
      <c r="F38" s="42">
        <v>99</v>
      </c>
      <c r="G38" s="42">
        <v>80</v>
      </c>
      <c r="H38" s="42">
        <v>84</v>
      </c>
      <c r="I38" s="42">
        <v>82</v>
      </c>
      <c r="J38" s="42">
        <v>96</v>
      </c>
      <c r="K38" s="42">
        <v>73</v>
      </c>
      <c r="L38" s="42">
        <v>60</v>
      </c>
      <c r="M38" s="42">
        <v>67</v>
      </c>
      <c r="N38" s="27">
        <f t="shared" si="6"/>
        <v>816</v>
      </c>
    </row>
    <row r="39" spans="1:14">
      <c r="A39" s="20" t="s">
        <v>38</v>
      </c>
      <c r="B39" s="42"/>
      <c r="C39" s="42"/>
      <c r="D39" s="42"/>
      <c r="E39" s="42"/>
      <c r="F39" s="42">
        <v>957</v>
      </c>
      <c r="G39" s="42">
        <v>1285</v>
      </c>
      <c r="H39" s="42">
        <v>603</v>
      </c>
      <c r="I39" s="42">
        <v>671</v>
      </c>
      <c r="J39" s="42">
        <v>787</v>
      </c>
      <c r="K39" s="42">
        <v>723</v>
      </c>
      <c r="L39" s="42">
        <v>693</v>
      </c>
      <c r="M39" s="42">
        <v>848</v>
      </c>
      <c r="N39" s="27">
        <f t="shared" si="6"/>
        <v>6567</v>
      </c>
    </row>
    <row r="40" spans="1:14" ht="19.5" thickBot="1">
      <c r="A40" s="20" t="s">
        <v>30</v>
      </c>
      <c r="B40" s="45">
        <v>575</v>
      </c>
      <c r="C40" s="45">
        <v>931</v>
      </c>
      <c r="D40" s="45">
        <f>56+804</f>
        <v>860</v>
      </c>
      <c r="E40" s="45">
        <v>2593</v>
      </c>
      <c r="F40" s="45">
        <v>2520</v>
      </c>
      <c r="G40" s="45">
        <v>225</v>
      </c>
      <c r="H40" s="45">
        <v>789</v>
      </c>
      <c r="I40" s="45">
        <v>425</v>
      </c>
      <c r="J40" s="45">
        <v>201</v>
      </c>
      <c r="K40" s="45">
        <v>171</v>
      </c>
      <c r="L40" s="45">
        <v>3410</v>
      </c>
      <c r="M40" s="45">
        <v>674</v>
      </c>
      <c r="N40" s="27">
        <f t="shared" si="6"/>
        <v>13374</v>
      </c>
    </row>
    <row r="41" spans="1:14" ht="19.5" thickBot="1">
      <c r="A41" s="21" t="s">
        <v>20</v>
      </c>
      <c r="B41" s="18">
        <f>B27+B28</f>
        <v>6355</v>
      </c>
      <c r="C41" s="11">
        <f t="shared" ref="C41:M41" si="11">C27+C28</f>
        <v>8197</v>
      </c>
      <c r="D41" s="11">
        <f t="shared" si="11"/>
        <v>3975</v>
      </c>
      <c r="E41" s="11">
        <f t="shared" si="11"/>
        <v>12359</v>
      </c>
      <c r="F41" s="11">
        <f t="shared" si="11"/>
        <v>12127</v>
      </c>
      <c r="G41" s="11">
        <f t="shared" si="11"/>
        <v>11807</v>
      </c>
      <c r="H41" s="11">
        <f t="shared" si="11"/>
        <v>7765</v>
      </c>
      <c r="I41" s="11">
        <f t="shared" si="11"/>
        <v>8046</v>
      </c>
      <c r="J41" s="11">
        <f t="shared" si="11"/>
        <v>7735</v>
      </c>
      <c r="K41" s="11">
        <f t="shared" si="11"/>
        <v>7023</v>
      </c>
      <c r="L41" s="11">
        <f t="shared" si="11"/>
        <v>9436</v>
      </c>
      <c r="M41" s="25">
        <f t="shared" si="11"/>
        <v>7078</v>
      </c>
      <c r="N41" s="28">
        <f>N27+N28</f>
        <v>101903</v>
      </c>
    </row>
    <row r="42" spans="1:14" ht="45" customHeight="1" thickBot="1"/>
    <row r="43" spans="1:14">
      <c r="A43" s="4"/>
      <c r="B43" s="57" t="s">
        <v>27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 t="s">
        <v>31</v>
      </c>
    </row>
    <row r="44" spans="1:14" ht="16.5" thickBot="1">
      <c r="A44" s="19"/>
      <c r="B44" s="14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7" t="s">
        <v>9</v>
      </c>
      <c r="J44" s="7" t="s">
        <v>10</v>
      </c>
      <c r="K44" s="7" t="s">
        <v>11</v>
      </c>
      <c r="L44" s="7" t="s">
        <v>12</v>
      </c>
      <c r="M44" s="7" t="s">
        <v>13</v>
      </c>
      <c r="N44" s="60"/>
    </row>
    <row r="45" spans="1:14" ht="19.5" thickBot="1">
      <c r="A45" s="12" t="s">
        <v>0</v>
      </c>
      <c r="B45" s="15">
        <v>1241</v>
      </c>
      <c r="C45" s="6">
        <v>993</v>
      </c>
      <c r="D45" s="6">
        <v>798</v>
      </c>
      <c r="E45" s="6">
        <v>1079</v>
      </c>
      <c r="F45" s="6">
        <v>1330</v>
      </c>
      <c r="G45" s="6">
        <v>1562</v>
      </c>
      <c r="H45" s="6">
        <v>1433</v>
      </c>
      <c r="I45" s="6">
        <v>1847</v>
      </c>
      <c r="J45" s="6">
        <v>1843</v>
      </c>
      <c r="K45" s="6">
        <v>1534</v>
      </c>
      <c r="L45" s="6">
        <v>1653</v>
      </c>
      <c r="M45" s="22">
        <v>1251</v>
      </c>
      <c r="N45" s="26">
        <f>SUM(B45:M45)</f>
        <v>16564</v>
      </c>
    </row>
    <row r="46" spans="1:14" ht="19.5" thickBot="1">
      <c r="A46" s="13" t="s">
        <v>1</v>
      </c>
      <c r="B46" s="16">
        <f>B47</f>
        <v>742</v>
      </c>
      <c r="C46" s="16">
        <f t="shared" ref="C46:D46" si="12">C47</f>
        <v>519</v>
      </c>
      <c r="D46" s="16">
        <f t="shared" si="12"/>
        <v>434</v>
      </c>
      <c r="E46" s="16">
        <f>E47+E50</f>
        <v>387</v>
      </c>
      <c r="F46" s="16">
        <f t="shared" ref="F46:M46" si="13">F47+F50</f>
        <v>331</v>
      </c>
      <c r="G46" s="16">
        <f t="shared" si="13"/>
        <v>403</v>
      </c>
      <c r="H46" s="16">
        <f t="shared" si="13"/>
        <v>264</v>
      </c>
      <c r="I46" s="16">
        <f t="shared" si="13"/>
        <v>312</v>
      </c>
      <c r="J46" s="16">
        <f t="shared" si="13"/>
        <v>428</v>
      </c>
      <c r="K46" s="16">
        <f t="shared" si="13"/>
        <v>443</v>
      </c>
      <c r="L46" s="16">
        <f t="shared" si="13"/>
        <v>637</v>
      </c>
      <c r="M46" s="16">
        <f t="shared" si="13"/>
        <v>514</v>
      </c>
      <c r="N46" s="13">
        <f>SUM(B46:M46)</f>
        <v>5414</v>
      </c>
    </row>
    <row r="47" spans="1:14" ht="19.5" thickBot="1">
      <c r="A47" s="5" t="s">
        <v>14</v>
      </c>
      <c r="B47" s="18">
        <f>SUM(B49+B48)</f>
        <v>742</v>
      </c>
      <c r="C47" s="18">
        <f>SUM(C49+C48)</f>
        <v>519</v>
      </c>
      <c r="D47" s="18">
        <f t="shared" ref="D47:N47" si="14">SUM(D49+D48)</f>
        <v>434</v>
      </c>
      <c r="E47" s="18">
        <f t="shared" si="14"/>
        <v>331</v>
      </c>
      <c r="F47" s="18">
        <f t="shared" si="14"/>
        <v>277</v>
      </c>
      <c r="G47" s="18">
        <f t="shared" si="14"/>
        <v>291</v>
      </c>
      <c r="H47" s="18">
        <f t="shared" si="14"/>
        <v>184</v>
      </c>
      <c r="I47" s="18">
        <f t="shared" si="14"/>
        <v>230</v>
      </c>
      <c r="J47" s="18">
        <f t="shared" si="14"/>
        <v>338</v>
      </c>
      <c r="K47" s="18">
        <f t="shared" si="14"/>
        <v>364</v>
      </c>
      <c r="L47" s="18">
        <f t="shared" si="14"/>
        <v>550</v>
      </c>
      <c r="M47" s="18">
        <f t="shared" si="14"/>
        <v>433</v>
      </c>
      <c r="N47" s="54">
        <f t="shared" si="14"/>
        <v>4693</v>
      </c>
    </row>
    <row r="48" spans="1:14">
      <c r="A48" s="52" t="s">
        <v>32</v>
      </c>
      <c r="B48" s="53">
        <v>230</v>
      </c>
      <c r="C48" s="53">
        <v>132</v>
      </c>
      <c r="D48" s="53">
        <v>109</v>
      </c>
      <c r="E48" s="53">
        <v>74</v>
      </c>
      <c r="F48" s="53">
        <v>15</v>
      </c>
      <c r="G48" s="53"/>
      <c r="H48" s="53"/>
      <c r="I48" s="53"/>
      <c r="J48" s="53">
        <v>118</v>
      </c>
      <c r="K48" s="53">
        <v>133</v>
      </c>
      <c r="L48" s="53">
        <v>143</v>
      </c>
      <c r="M48" s="53">
        <v>78</v>
      </c>
      <c r="N48" s="27">
        <f>SUM(B48:M48)</f>
        <v>1032</v>
      </c>
    </row>
    <row r="49" spans="1:14" ht="19.5" thickBot="1">
      <c r="A49" s="20" t="s">
        <v>16</v>
      </c>
      <c r="B49" s="51">
        <v>512</v>
      </c>
      <c r="C49" s="51">
        <f>202+185</f>
        <v>387</v>
      </c>
      <c r="D49" s="51">
        <f>150+175</f>
        <v>325</v>
      </c>
      <c r="E49" s="51">
        <v>257</v>
      </c>
      <c r="F49" s="51">
        <v>262</v>
      </c>
      <c r="G49" s="51">
        <v>291</v>
      </c>
      <c r="H49" s="51">
        <v>184</v>
      </c>
      <c r="I49" s="51">
        <v>230</v>
      </c>
      <c r="J49" s="51">
        <v>220</v>
      </c>
      <c r="K49" s="51">
        <v>231</v>
      </c>
      <c r="L49" s="51">
        <v>407</v>
      </c>
      <c r="M49" s="51">
        <v>355</v>
      </c>
      <c r="N49" s="27">
        <f>SUM(B49:M49)</f>
        <v>3661</v>
      </c>
    </row>
    <row r="50" spans="1:14" ht="19.5" thickBot="1">
      <c r="A50" s="5" t="s">
        <v>37</v>
      </c>
      <c r="B50" s="30"/>
      <c r="C50" s="30"/>
      <c r="D50" s="30"/>
      <c r="E50" s="30">
        <f>E51</f>
        <v>56</v>
      </c>
      <c r="F50" s="30">
        <f t="shared" ref="F50:M50" si="15">F51</f>
        <v>54</v>
      </c>
      <c r="G50" s="30">
        <f t="shared" si="15"/>
        <v>112</v>
      </c>
      <c r="H50" s="30">
        <f t="shared" si="15"/>
        <v>80</v>
      </c>
      <c r="I50" s="30">
        <f t="shared" si="15"/>
        <v>82</v>
      </c>
      <c r="J50" s="30">
        <f t="shared" si="15"/>
        <v>90</v>
      </c>
      <c r="K50" s="30">
        <f t="shared" si="15"/>
        <v>79</v>
      </c>
      <c r="L50" s="30">
        <f t="shared" si="15"/>
        <v>87</v>
      </c>
      <c r="M50" s="30">
        <f t="shared" si="15"/>
        <v>81</v>
      </c>
      <c r="N50" s="27">
        <f t="shared" ref="N50:N51" si="16">SUM(B50:M50)</f>
        <v>721</v>
      </c>
    </row>
    <row r="51" spans="1:14" ht="19.5" thickBot="1">
      <c r="A51" s="43" t="s">
        <v>35</v>
      </c>
      <c r="B51" s="49"/>
      <c r="C51" s="49"/>
      <c r="D51" s="49"/>
      <c r="E51" s="49">
        <v>56</v>
      </c>
      <c r="F51" s="49">
        <v>54</v>
      </c>
      <c r="G51" s="49">
        <v>112</v>
      </c>
      <c r="H51" s="49">
        <v>80</v>
      </c>
      <c r="I51" s="49">
        <v>82</v>
      </c>
      <c r="J51" s="49">
        <v>90</v>
      </c>
      <c r="K51" s="49">
        <v>79</v>
      </c>
      <c r="L51" s="49">
        <v>87</v>
      </c>
      <c r="M51" s="49">
        <v>81</v>
      </c>
      <c r="N51" s="27">
        <f t="shared" si="16"/>
        <v>721</v>
      </c>
    </row>
    <row r="52" spans="1:14" ht="19.5" thickBot="1">
      <c r="A52" s="5" t="s">
        <v>20</v>
      </c>
      <c r="B52" s="30">
        <f>B45+B46</f>
        <v>1983</v>
      </c>
      <c r="C52" s="30">
        <f>C45+C46</f>
        <v>1512</v>
      </c>
      <c r="D52" s="30">
        <f t="shared" ref="D52:M52" si="17">D45+D46</f>
        <v>1232</v>
      </c>
      <c r="E52" s="30">
        <f t="shared" si="17"/>
        <v>1466</v>
      </c>
      <c r="F52" s="30">
        <f t="shared" si="17"/>
        <v>1661</v>
      </c>
      <c r="G52" s="30">
        <f t="shared" si="17"/>
        <v>1965</v>
      </c>
      <c r="H52" s="30">
        <f t="shared" si="17"/>
        <v>1697</v>
      </c>
      <c r="I52" s="30">
        <f t="shared" si="17"/>
        <v>2159</v>
      </c>
      <c r="J52" s="30">
        <f t="shared" si="17"/>
        <v>2271</v>
      </c>
      <c r="K52" s="30">
        <f t="shared" si="17"/>
        <v>1977</v>
      </c>
      <c r="L52" s="30">
        <f t="shared" si="17"/>
        <v>2290</v>
      </c>
      <c r="M52" s="30">
        <f t="shared" si="17"/>
        <v>1765</v>
      </c>
      <c r="N52" s="31">
        <f>SUM(B52:M52)</f>
        <v>21978</v>
      </c>
    </row>
    <row r="53" spans="1:14" ht="28.5" customHeight="1" thickBot="1"/>
    <row r="54" spans="1:14">
      <c r="A54" s="4"/>
      <c r="B54" s="57" t="s">
        <v>28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 t="s">
        <v>31</v>
      </c>
    </row>
    <row r="55" spans="1:14" ht="16.5" thickBot="1">
      <c r="A55" s="19"/>
      <c r="B55" s="14" t="s">
        <v>2</v>
      </c>
      <c r="C55" s="7" t="s">
        <v>3</v>
      </c>
      <c r="D55" s="7" t="s">
        <v>4</v>
      </c>
      <c r="E55" s="7" t="s">
        <v>5</v>
      </c>
      <c r="F55" s="7" t="s">
        <v>6</v>
      </c>
      <c r="G55" s="7" t="s">
        <v>7</v>
      </c>
      <c r="H55" s="7" t="s">
        <v>8</v>
      </c>
      <c r="I55" s="7" t="s">
        <v>9</v>
      </c>
      <c r="J55" s="7" t="s">
        <v>10</v>
      </c>
      <c r="K55" s="7" t="s">
        <v>11</v>
      </c>
      <c r="L55" s="7" t="s">
        <v>12</v>
      </c>
      <c r="M55" s="7" t="s">
        <v>13</v>
      </c>
      <c r="N55" s="60"/>
    </row>
    <row r="56" spans="1:14" ht="19.5" thickBot="1">
      <c r="A56" s="12" t="s">
        <v>0</v>
      </c>
      <c r="B56" s="15">
        <v>0</v>
      </c>
      <c r="C56" s="6">
        <v>1151</v>
      </c>
      <c r="D56" s="6">
        <v>689</v>
      </c>
      <c r="E56" s="6">
        <v>816</v>
      </c>
      <c r="F56" s="6">
        <v>949</v>
      </c>
      <c r="G56" s="6">
        <v>1853</v>
      </c>
      <c r="H56" s="6">
        <v>2488</v>
      </c>
      <c r="I56" s="6">
        <v>2391</v>
      </c>
      <c r="J56" s="6">
        <v>1669</v>
      </c>
      <c r="K56" s="6">
        <v>2514</v>
      </c>
      <c r="L56" s="6">
        <v>2536</v>
      </c>
      <c r="M56" s="22">
        <v>203</v>
      </c>
      <c r="N56" s="26">
        <f>SUM(B56:M56)</f>
        <v>17259</v>
      </c>
    </row>
    <row r="57" spans="1:14" ht="19.5" thickBot="1">
      <c r="A57" s="35" t="s">
        <v>42</v>
      </c>
      <c r="B57" s="15"/>
      <c r="C57" s="15"/>
      <c r="D57" s="15"/>
      <c r="E57" s="15"/>
      <c r="F57" s="15"/>
      <c r="G57" s="15"/>
      <c r="H57" s="15">
        <v>762</v>
      </c>
      <c r="I57" s="15"/>
      <c r="J57" s="15"/>
      <c r="K57" s="15"/>
      <c r="L57" s="15"/>
      <c r="M57" s="56"/>
      <c r="N57" s="26">
        <f>SUM(B57:M57)</f>
        <v>762</v>
      </c>
    </row>
    <row r="58" spans="1:14" ht="19.5" thickBot="1">
      <c r="A58" s="55" t="s">
        <v>1</v>
      </c>
      <c r="B58" s="39">
        <f t="shared" ref="B58:E58" si="18">B61+B59</f>
        <v>427</v>
      </c>
      <c r="C58" s="15">
        <f t="shared" si="18"/>
        <v>375</v>
      </c>
      <c r="D58" s="15">
        <f t="shared" si="18"/>
        <v>329</v>
      </c>
      <c r="E58" s="15">
        <f t="shared" si="18"/>
        <v>250</v>
      </c>
      <c r="F58" s="15">
        <f>F61+F59+F60</f>
        <v>187</v>
      </c>
      <c r="G58" s="15">
        <f t="shared" ref="G58:M58" si="19">G61+G59+G60</f>
        <v>194</v>
      </c>
      <c r="H58" s="15">
        <f t="shared" si="19"/>
        <v>215</v>
      </c>
      <c r="I58" s="15">
        <f t="shared" si="19"/>
        <v>214</v>
      </c>
      <c r="J58" s="15">
        <f t="shared" si="19"/>
        <v>281</v>
      </c>
      <c r="K58" s="15">
        <f t="shared" si="19"/>
        <v>401</v>
      </c>
      <c r="L58" s="15">
        <f t="shared" si="19"/>
        <v>431</v>
      </c>
      <c r="M58" s="15">
        <f t="shared" si="19"/>
        <v>364</v>
      </c>
      <c r="N58" s="40">
        <f>SUM(B58:M58)</f>
        <v>3668</v>
      </c>
    </row>
    <row r="59" spans="1:14">
      <c r="A59" s="52" t="s">
        <v>32</v>
      </c>
      <c r="B59" s="41">
        <v>213</v>
      </c>
      <c r="C59" s="41">
        <v>187</v>
      </c>
      <c r="D59" s="41">
        <v>147</v>
      </c>
      <c r="E59" s="41">
        <v>107</v>
      </c>
      <c r="F59" s="41"/>
      <c r="G59" s="41"/>
      <c r="H59" s="41"/>
      <c r="I59" s="41"/>
      <c r="J59" s="41">
        <v>78</v>
      </c>
      <c r="K59" s="41">
        <v>143</v>
      </c>
      <c r="L59" s="41">
        <v>183</v>
      </c>
      <c r="M59" s="41">
        <v>172</v>
      </c>
      <c r="N59" s="38">
        <f t="shared" ref="N59:N61" si="20">SUM(B59:M59)</f>
        <v>1230</v>
      </c>
    </row>
    <row r="60" spans="1:14">
      <c r="A60" s="43" t="s">
        <v>35</v>
      </c>
      <c r="B60" s="41"/>
      <c r="C60" s="41"/>
      <c r="D60" s="41"/>
      <c r="E60" s="41"/>
      <c r="F60" s="41">
        <v>76</v>
      </c>
      <c r="G60" s="41">
        <v>36</v>
      </c>
      <c r="H60" s="41">
        <v>62</v>
      </c>
      <c r="I60" s="41">
        <v>66</v>
      </c>
      <c r="J60" s="41">
        <v>73</v>
      </c>
      <c r="K60" s="41">
        <v>95</v>
      </c>
      <c r="L60" s="41">
        <v>97</v>
      </c>
      <c r="M60" s="41">
        <v>87</v>
      </c>
      <c r="N60" s="38">
        <f t="shared" si="20"/>
        <v>592</v>
      </c>
    </row>
    <row r="61" spans="1:14">
      <c r="A61" s="36" t="s">
        <v>24</v>
      </c>
      <c r="B61" s="37">
        <v>214</v>
      </c>
      <c r="C61" s="37">
        <v>188</v>
      </c>
      <c r="D61" s="37">
        <v>182</v>
      </c>
      <c r="E61" s="37">
        <v>143</v>
      </c>
      <c r="F61" s="37">
        <v>111</v>
      </c>
      <c r="G61" s="37">
        <v>158</v>
      </c>
      <c r="H61" s="37">
        <v>153</v>
      </c>
      <c r="I61" s="37">
        <v>148</v>
      </c>
      <c r="J61" s="37">
        <v>130</v>
      </c>
      <c r="K61" s="37">
        <v>163</v>
      </c>
      <c r="L61" s="37">
        <v>151</v>
      </c>
      <c r="M61" s="37">
        <v>105</v>
      </c>
      <c r="N61" s="34">
        <f t="shared" si="20"/>
        <v>1846</v>
      </c>
    </row>
    <row r="62" spans="1:14">
      <c r="A62" s="32" t="s">
        <v>43</v>
      </c>
      <c r="B62" s="29">
        <f>B59+B47+B29+B8</f>
        <v>5393</v>
      </c>
      <c r="C62" s="29">
        <f>C59+C47+C29+C8</f>
        <v>4429</v>
      </c>
      <c r="D62" s="29">
        <f t="shared" ref="D62:M62" si="21">D59+D47+D29+D8</f>
        <v>3570</v>
      </c>
      <c r="E62" s="29">
        <f t="shared" si="21"/>
        <v>3358</v>
      </c>
      <c r="F62" s="29">
        <f t="shared" si="21"/>
        <v>1344</v>
      </c>
      <c r="G62" s="29">
        <f t="shared" si="21"/>
        <v>465</v>
      </c>
      <c r="H62" s="29">
        <f t="shared" si="21"/>
        <v>386</v>
      </c>
      <c r="I62" s="29">
        <f t="shared" si="21"/>
        <v>462</v>
      </c>
      <c r="J62" s="29">
        <f t="shared" si="21"/>
        <v>1690</v>
      </c>
      <c r="K62" s="29">
        <f>K59+K47+K29+K8</f>
        <v>2539</v>
      </c>
      <c r="L62" s="29">
        <f t="shared" si="21"/>
        <v>3094</v>
      </c>
      <c r="M62" s="29">
        <f t="shared" si="21"/>
        <v>3221</v>
      </c>
      <c r="N62" s="29">
        <f>N59+N47+N29+N8</f>
        <v>29951</v>
      </c>
    </row>
    <row r="63" spans="1:14">
      <c r="A63" s="52" t="s">
        <v>32</v>
      </c>
      <c r="B63" s="29">
        <f>B59+B48+B11</f>
        <v>1540</v>
      </c>
      <c r="C63" s="29">
        <f t="shared" ref="C63:N63" si="22">C59+C48+C11</f>
        <v>911</v>
      </c>
      <c r="D63" s="29">
        <f t="shared" si="22"/>
        <v>715</v>
      </c>
      <c r="E63" s="29">
        <f t="shared" si="22"/>
        <v>614</v>
      </c>
      <c r="F63" s="29">
        <f t="shared" si="22"/>
        <v>61</v>
      </c>
      <c r="G63" s="29">
        <f t="shared" si="22"/>
        <v>0</v>
      </c>
      <c r="H63" s="29">
        <f t="shared" si="22"/>
        <v>0</v>
      </c>
      <c r="I63" s="29">
        <f t="shared" si="22"/>
        <v>0</v>
      </c>
      <c r="J63" s="29">
        <f t="shared" si="22"/>
        <v>514</v>
      </c>
      <c r="K63" s="29">
        <f t="shared" si="22"/>
        <v>530</v>
      </c>
      <c r="L63" s="29">
        <f t="shared" si="22"/>
        <v>862</v>
      </c>
      <c r="M63" s="29">
        <f t="shared" si="22"/>
        <v>821</v>
      </c>
      <c r="N63" s="29">
        <f t="shared" si="22"/>
        <v>6568</v>
      </c>
    </row>
    <row r="64" spans="1:14">
      <c r="A64" s="35" t="s">
        <v>42</v>
      </c>
      <c r="B64" s="42">
        <f t="shared" ref="B64:G64" si="23">B57</f>
        <v>0</v>
      </c>
      <c r="C64" s="42">
        <f t="shared" si="23"/>
        <v>0</v>
      </c>
      <c r="D64" s="42">
        <f t="shared" si="23"/>
        <v>0</v>
      </c>
      <c r="E64" s="42">
        <f t="shared" si="23"/>
        <v>0</v>
      </c>
      <c r="F64" s="42">
        <f t="shared" si="23"/>
        <v>0</v>
      </c>
      <c r="G64" s="42">
        <f t="shared" si="23"/>
        <v>0</v>
      </c>
      <c r="H64" s="42">
        <f>H57</f>
        <v>762</v>
      </c>
      <c r="I64" s="42">
        <f t="shared" ref="I64:N64" si="24">I57</f>
        <v>0</v>
      </c>
      <c r="J64" s="42">
        <f t="shared" si="24"/>
        <v>0</v>
      </c>
      <c r="K64" s="42">
        <f t="shared" si="24"/>
        <v>0</v>
      </c>
      <c r="L64" s="42">
        <f t="shared" si="24"/>
        <v>0</v>
      </c>
      <c r="M64" s="42">
        <f t="shared" si="24"/>
        <v>0</v>
      </c>
      <c r="N64" s="42">
        <f t="shared" si="24"/>
        <v>762</v>
      </c>
    </row>
    <row r="65" spans="1:14">
      <c r="A65" s="2" t="s">
        <v>39</v>
      </c>
      <c r="B65" s="2">
        <f t="shared" ref="B65:M65" si="25">B6+B45+B56+B27</f>
        <v>15114</v>
      </c>
      <c r="C65" s="2">
        <f t="shared" si="25"/>
        <v>16609</v>
      </c>
      <c r="D65" s="2">
        <f t="shared" si="25"/>
        <v>11630</v>
      </c>
      <c r="E65" s="2">
        <f t="shared" si="25"/>
        <v>20962</v>
      </c>
      <c r="F65" s="2">
        <f t="shared" si="25"/>
        <v>20348</v>
      </c>
      <c r="G65" s="2">
        <f t="shared" si="25"/>
        <v>17284</v>
      </c>
      <c r="H65" s="2">
        <f t="shared" si="25"/>
        <v>18811</v>
      </c>
      <c r="I65" s="2">
        <f t="shared" si="25"/>
        <v>22206</v>
      </c>
      <c r="J65" s="2">
        <f t="shared" si="25"/>
        <v>25798</v>
      </c>
      <c r="K65" s="2">
        <f t="shared" si="25"/>
        <v>22715</v>
      </c>
      <c r="L65" s="2">
        <f t="shared" si="25"/>
        <v>23528</v>
      </c>
      <c r="M65" s="2">
        <f t="shared" si="25"/>
        <v>19229</v>
      </c>
      <c r="N65" s="2">
        <f>N6+N45+N56+N27</f>
        <v>234234</v>
      </c>
    </row>
    <row r="66" spans="1:14">
      <c r="A66" s="2" t="s">
        <v>40</v>
      </c>
      <c r="B66" s="33">
        <f t="shared" ref="B66:M66" si="26">B7+B46+B28+B58</f>
        <v>8935</v>
      </c>
      <c r="C66" s="33">
        <f t="shared" si="26"/>
        <v>6851</v>
      </c>
      <c r="D66" s="33">
        <f t="shared" si="26"/>
        <v>5923</v>
      </c>
      <c r="E66" s="33">
        <f t="shared" si="26"/>
        <v>7803</v>
      </c>
      <c r="F66" s="33">
        <f t="shared" si="26"/>
        <v>8338</v>
      </c>
      <c r="G66" s="33">
        <f t="shared" si="26"/>
        <v>8388</v>
      </c>
      <c r="H66" s="33">
        <f t="shared" si="26"/>
        <v>4881</v>
      </c>
      <c r="I66" s="33">
        <f t="shared" si="26"/>
        <v>3984</v>
      </c>
      <c r="J66" s="33">
        <f t="shared" si="26"/>
        <v>5602</v>
      </c>
      <c r="K66" s="33">
        <f t="shared" si="26"/>
        <v>5787</v>
      </c>
      <c r="L66" s="33">
        <f t="shared" si="26"/>
        <v>9907</v>
      </c>
      <c r="M66" s="33">
        <f t="shared" si="26"/>
        <v>8035</v>
      </c>
      <c r="N66" s="33">
        <f>N7+N46+N28+N58</f>
        <v>84434</v>
      </c>
    </row>
    <row r="67" spans="1:14">
      <c r="A67" s="2" t="s">
        <v>36</v>
      </c>
      <c r="B67" s="45">
        <f>B66-B62</f>
        <v>3542</v>
      </c>
      <c r="C67" s="47">
        <f t="shared" ref="C67:N67" si="27">C66-C62</f>
        <v>2422</v>
      </c>
      <c r="D67" s="47">
        <f t="shared" si="27"/>
        <v>2353</v>
      </c>
      <c r="E67" s="47">
        <f t="shared" si="27"/>
        <v>4445</v>
      </c>
      <c r="F67" s="47">
        <f t="shared" si="27"/>
        <v>6994</v>
      </c>
      <c r="G67" s="47">
        <f t="shared" si="27"/>
        <v>7923</v>
      </c>
      <c r="H67" s="47">
        <f t="shared" si="27"/>
        <v>4495</v>
      </c>
      <c r="I67" s="47">
        <f t="shared" si="27"/>
        <v>3522</v>
      </c>
      <c r="J67" s="47">
        <f t="shared" si="27"/>
        <v>3912</v>
      </c>
      <c r="K67" s="47">
        <f t="shared" si="27"/>
        <v>3248</v>
      </c>
      <c r="L67" s="47">
        <f t="shared" si="27"/>
        <v>6813</v>
      </c>
      <c r="M67" s="47">
        <f t="shared" si="27"/>
        <v>4814</v>
      </c>
      <c r="N67" s="47">
        <f t="shared" si="27"/>
        <v>54483</v>
      </c>
    </row>
    <row r="68" spans="1:14" ht="15.75">
      <c r="A68" s="3" t="s">
        <v>41</v>
      </c>
      <c r="B68" s="44">
        <f t="shared" ref="B68:G68" si="28">B66+B65+B64</f>
        <v>24049</v>
      </c>
      <c r="C68" s="44">
        <f t="shared" si="28"/>
        <v>23460</v>
      </c>
      <c r="D68" s="44">
        <f t="shared" si="28"/>
        <v>17553</v>
      </c>
      <c r="E68" s="44">
        <f t="shared" si="28"/>
        <v>28765</v>
      </c>
      <c r="F68" s="44">
        <f t="shared" si="28"/>
        <v>28686</v>
      </c>
      <c r="G68" s="44">
        <f t="shared" si="28"/>
        <v>25672</v>
      </c>
      <c r="H68" s="44">
        <f>H66+H65+H64</f>
        <v>24454</v>
      </c>
      <c r="I68" s="44">
        <f t="shared" ref="I68:N68" si="29">I66+I65+I64</f>
        <v>26190</v>
      </c>
      <c r="J68" s="44">
        <f t="shared" si="29"/>
        <v>31400</v>
      </c>
      <c r="K68" s="44">
        <f t="shared" si="29"/>
        <v>28502</v>
      </c>
      <c r="L68" s="44">
        <f t="shared" si="29"/>
        <v>33435</v>
      </c>
      <c r="M68" s="44">
        <f t="shared" si="29"/>
        <v>27264</v>
      </c>
      <c r="N68" s="44">
        <f t="shared" si="29"/>
        <v>319430</v>
      </c>
    </row>
  </sheetData>
  <mergeCells count="10">
    <mergeCell ref="A1:M1"/>
    <mergeCell ref="A2:M2"/>
    <mergeCell ref="B4:M4"/>
    <mergeCell ref="N4:N5"/>
    <mergeCell ref="B25:M25"/>
    <mergeCell ref="N25:N26"/>
    <mergeCell ref="B43:M43"/>
    <mergeCell ref="N43:N44"/>
    <mergeCell ref="B54:M54"/>
    <mergeCell ref="N54:N55"/>
  </mergeCells>
  <pageMargins left="0.11811023622047245" right="0.11811023622047245" top="0.74803149606299213" bottom="0.15748031496062992" header="0" footer="0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2018-04-16T07:47:25Z</dcterms:modified>
</cp:coreProperties>
</file>