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69365842-475A-4209-B690-435E88912063}" xr6:coauthVersionLast="37" xr6:coauthVersionMax="37" xr10:uidLastSave="{00000000-0000-0000-0000-000000000000}"/>
  <bookViews>
    <workbookView xWindow="0" yWindow="0" windowWidth="19200" windowHeight="10785" xr2:uid="{00000000-000D-0000-FFFF-FFFF00000000}"/>
  </bookViews>
  <sheets>
    <sheet name="прил.11" sheetId="1" r:id="rId1"/>
  </sheets>
  <definedNames>
    <definedName name="Print_Titles" localSheetId="0">прил.11!$6:$7</definedName>
    <definedName name="_xlnm.Print_Area" localSheetId="0">прил.11!$A$1:$I$337</definedName>
  </definedNames>
  <calcPr calcId="179021"/>
</workbook>
</file>

<file path=xl/calcChain.xml><?xml version="1.0" encoding="utf-8"?>
<calcChain xmlns="http://schemas.openxmlformats.org/spreadsheetml/2006/main">
  <c r="I74" i="1" l="1"/>
  <c r="I68" i="1" s="1"/>
  <c r="H74" i="1"/>
  <c r="H81" i="1"/>
  <c r="I77" i="1"/>
  <c r="H77" i="1"/>
  <c r="I245" i="1"/>
  <c r="I243" i="1" s="1"/>
  <c r="H245" i="1"/>
  <c r="H243" i="1" s="1"/>
  <c r="I336" i="1"/>
  <c r="I335" i="1" s="1"/>
  <c r="H336" i="1"/>
  <c r="H335" i="1" s="1"/>
  <c r="I331" i="1"/>
  <c r="I330" i="1" s="1"/>
  <c r="H331" i="1"/>
  <c r="H330" i="1" s="1"/>
  <c r="I327" i="1"/>
  <c r="I326" i="1" s="1"/>
  <c r="H327" i="1"/>
  <c r="H326" i="1" s="1"/>
  <c r="I324" i="1"/>
  <c r="H324" i="1"/>
  <c r="I319" i="1"/>
  <c r="I318" i="1" s="1"/>
  <c r="H319" i="1"/>
  <c r="H318" i="1" s="1"/>
  <c r="I312" i="1"/>
  <c r="H312" i="1"/>
  <c r="H311" i="1" s="1"/>
  <c r="I311" i="1"/>
  <c r="I309" i="1"/>
  <c r="H309" i="1"/>
  <c r="I307" i="1"/>
  <c r="H307" i="1"/>
  <c r="I305" i="1"/>
  <c r="H305" i="1"/>
  <c r="I302" i="1"/>
  <c r="H302" i="1"/>
  <c r="I297" i="1"/>
  <c r="I296" i="1" s="1"/>
  <c r="I295" i="1" s="1"/>
  <c r="H297" i="1"/>
  <c r="H296" i="1" s="1"/>
  <c r="H295" i="1" s="1"/>
  <c r="I289" i="1"/>
  <c r="H289" i="1"/>
  <c r="I287" i="1"/>
  <c r="H287" i="1"/>
  <c r="I286" i="1"/>
  <c r="I285" i="1" s="1"/>
  <c r="I282" i="1"/>
  <c r="H282" i="1"/>
  <c r="I280" i="1"/>
  <c r="H280" i="1"/>
  <c r="I278" i="1"/>
  <c r="H278" i="1"/>
  <c r="I276" i="1"/>
  <c r="H276" i="1"/>
  <c r="I274" i="1"/>
  <c r="H274" i="1"/>
  <c r="I269" i="1"/>
  <c r="H269" i="1"/>
  <c r="H268" i="1" s="1"/>
  <c r="H267" i="1" s="1"/>
  <c r="I265" i="1"/>
  <c r="H265" i="1"/>
  <c r="I262" i="1"/>
  <c r="H262" i="1"/>
  <c r="H261" i="1" s="1"/>
  <c r="H260" i="1" s="1"/>
  <c r="I253" i="1"/>
  <c r="H253" i="1"/>
  <c r="I236" i="1"/>
  <c r="H236" i="1"/>
  <c r="I231" i="1"/>
  <c r="H231" i="1"/>
  <c r="I224" i="1"/>
  <c r="I223" i="1" s="1"/>
  <c r="I222" i="1" s="1"/>
  <c r="H224" i="1"/>
  <c r="H223" i="1" s="1"/>
  <c r="H222" i="1" s="1"/>
  <c r="I220" i="1"/>
  <c r="H220" i="1"/>
  <c r="I216" i="1"/>
  <c r="H216" i="1"/>
  <c r="H215" i="1" s="1"/>
  <c r="H214" i="1" s="1"/>
  <c r="I215" i="1"/>
  <c r="I214" i="1" s="1"/>
  <c r="I212" i="1"/>
  <c r="I211" i="1" s="1"/>
  <c r="I210" i="1" s="1"/>
  <c r="H212" i="1"/>
  <c r="H211" i="1" s="1"/>
  <c r="H210" i="1" s="1"/>
  <c r="I208" i="1"/>
  <c r="H208" i="1"/>
  <c r="I206" i="1"/>
  <c r="H206" i="1"/>
  <c r="I203" i="1"/>
  <c r="I202" i="1" s="1"/>
  <c r="I201" i="1" s="1"/>
  <c r="H203" i="1"/>
  <c r="I199" i="1"/>
  <c r="H199" i="1"/>
  <c r="I197" i="1"/>
  <c r="H197" i="1"/>
  <c r="I193" i="1"/>
  <c r="H193" i="1"/>
  <c r="I191" i="1"/>
  <c r="H191" i="1"/>
  <c r="I189" i="1"/>
  <c r="H189" i="1"/>
  <c r="I187" i="1"/>
  <c r="I186" i="1" s="1"/>
  <c r="I185" i="1" s="1"/>
  <c r="H187" i="1"/>
  <c r="I183" i="1"/>
  <c r="H183" i="1"/>
  <c r="I181" i="1"/>
  <c r="H181" i="1"/>
  <c r="I179" i="1"/>
  <c r="H179" i="1"/>
  <c r="I177" i="1"/>
  <c r="I176" i="1" s="1"/>
  <c r="I175" i="1" s="1"/>
  <c r="H177" i="1"/>
  <c r="H176" i="1"/>
  <c r="H175" i="1" s="1"/>
  <c r="I172" i="1"/>
  <c r="H172" i="1"/>
  <c r="I170" i="1"/>
  <c r="H170" i="1"/>
  <c r="H169" i="1" s="1"/>
  <c r="H168" i="1" s="1"/>
  <c r="I166" i="1"/>
  <c r="H166" i="1"/>
  <c r="I164" i="1"/>
  <c r="H164" i="1"/>
  <c r="I161" i="1"/>
  <c r="H161" i="1"/>
  <c r="I159" i="1"/>
  <c r="H159" i="1"/>
  <c r="I157" i="1"/>
  <c r="I154" i="1" s="1"/>
  <c r="I153" i="1" s="1"/>
  <c r="H157" i="1"/>
  <c r="I155" i="1"/>
  <c r="H155" i="1"/>
  <c r="I149" i="1"/>
  <c r="H149" i="1"/>
  <c r="I142" i="1"/>
  <c r="H142" i="1"/>
  <c r="I140" i="1"/>
  <c r="H140" i="1"/>
  <c r="H139" i="1"/>
  <c r="H138" i="1" s="1"/>
  <c r="I136" i="1"/>
  <c r="H136" i="1"/>
  <c r="I131" i="1"/>
  <c r="H131" i="1"/>
  <c r="I126" i="1"/>
  <c r="H126" i="1"/>
  <c r="I121" i="1"/>
  <c r="H121" i="1"/>
  <c r="I117" i="1"/>
  <c r="H117" i="1"/>
  <c r="I115" i="1"/>
  <c r="H115" i="1"/>
  <c r="I113" i="1"/>
  <c r="I110" i="1" s="1"/>
  <c r="I109" i="1" s="1"/>
  <c r="H113" i="1"/>
  <c r="I111" i="1"/>
  <c r="H111" i="1"/>
  <c r="I106" i="1"/>
  <c r="H106" i="1"/>
  <c r="I104" i="1"/>
  <c r="H104" i="1"/>
  <c r="I102" i="1"/>
  <c r="H102" i="1"/>
  <c r="H101" i="1" s="1"/>
  <c r="H100" i="1" s="1"/>
  <c r="I98" i="1"/>
  <c r="I97" i="1" s="1"/>
  <c r="I96" i="1" s="1"/>
  <c r="H98" i="1"/>
  <c r="H97" i="1" s="1"/>
  <c r="H96" i="1" s="1"/>
  <c r="I93" i="1"/>
  <c r="H93" i="1"/>
  <c r="I89" i="1"/>
  <c r="H89" i="1"/>
  <c r="H88" i="1" s="1"/>
  <c r="H87" i="1" s="1"/>
  <c r="I88" i="1"/>
  <c r="I87" i="1" s="1"/>
  <c r="I85" i="1"/>
  <c r="H85" i="1"/>
  <c r="I83" i="1"/>
  <c r="H83" i="1"/>
  <c r="I66" i="1"/>
  <c r="H66" i="1"/>
  <c r="I58" i="1"/>
  <c r="H58" i="1"/>
  <c r="I53" i="1"/>
  <c r="H53" i="1"/>
  <c r="I51" i="1"/>
  <c r="H51" i="1"/>
  <c r="I45" i="1"/>
  <c r="H45" i="1"/>
  <c r="H44" i="1" s="1"/>
  <c r="I44" i="1"/>
  <c r="I35" i="1"/>
  <c r="H35" i="1"/>
  <c r="I33" i="1"/>
  <c r="H33" i="1"/>
  <c r="I31" i="1"/>
  <c r="I30" i="1" s="1"/>
  <c r="I29" i="1" s="1"/>
  <c r="H31" i="1"/>
  <c r="I27" i="1"/>
  <c r="H27" i="1"/>
  <c r="I25" i="1"/>
  <c r="I24" i="1" s="1"/>
  <c r="I23" i="1" s="1"/>
  <c r="H25" i="1"/>
  <c r="H24" i="1" s="1"/>
  <c r="H23" i="1" s="1"/>
  <c r="I21" i="1"/>
  <c r="H21" i="1"/>
  <c r="I20" i="1"/>
  <c r="I19" i="1" s="1"/>
  <c r="H20" i="1"/>
  <c r="H19" i="1" s="1"/>
  <c r="I17" i="1"/>
  <c r="H17" i="1"/>
  <c r="I13" i="1"/>
  <c r="H13" i="1"/>
  <c r="I11" i="1"/>
  <c r="H11" i="1"/>
  <c r="H10" i="1" s="1"/>
  <c r="H9" i="1" s="1"/>
  <c r="I10" i="1" l="1"/>
  <c r="I9" i="1" s="1"/>
  <c r="H301" i="1"/>
  <c r="H300" i="1" s="1"/>
  <c r="H299" i="1" s="1"/>
  <c r="H110" i="1"/>
  <c r="H109" i="1" s="1"/>
  <c r="H154" i="1"/>
  <c r="H153" i="1" s="1"/>
  <c r="I301" i="1"/>
  <c r="I300" i="1" s="1"/>
  <c r="I299" i="1" s="1"/>
  <c r="H230" i="1"/>
  <c r="H229" i="1" s="1"/>
  <c r="H30" i="1"/>
  <c r="H29" i="1" s="1"/>
  <c r="I261" i="1"/>
  <c r="I260" i="1" s="1"/>
  <c r="H68" i="1"/>
  <c r="I268" i="1"/>
  <c r="I267" i="1" s="1"/>
  <c r="H186" i="1"/>
  <c r="H185" i="1" s="1"/>
  <c r="I101" i="1"/>
  <c r="I100" i="1" s="1"/>
  <c r="I95" i="1" s="1"/>
  <c r="H202" i="1"/>
  <c r="H201" i="1" s="1"/>
  <c r="H286" i="1"/>
  <c r="H285" i="1" s="1"/>
  <c r="H284" i="1" s="1"/>
  <c r="I8" i="1"/>
  <c r="H95" i="1"/>
  <c r="H317" i="1"/>
  <c r="H120" i="1"/>
  <c r="H119" i="1" s="1"/>
  <c r="H108" i="1" s="1"/>
  <c r="I139" i="1"/>
  <c r="I138" i="1" s="1"/>
  <c r="I120" i="1"/>
  <c r="I119" i="1" s="1"/>
  <c r="I169" i="1"/>
  <c r="I168" i="1" s="1"/>
  <c r="H43" i="1"/>
  <c r="H42" i="1" s="1"/>
  <c r="H41" i="1" s="1"/>
  <c r="I43" i="1"/>
  <c r="I42" i="1" s="1"/>
  <c r="I41" i="1" s="1"/>
  <c r="I230" i="1"/>
  <c r="I229" i="1" s="1"/>
  <c r="I174" i="1" s="1"/>
  <c r="I317" i="1"/>
  <c r="H8" i="1"/>
  <c r="I284" i="1"/>
  <c r="H174" i="1" l="1"/>
  <c r="I108" i="1"/>
  <c r="I316" i="1"/>
  <c r="I338" i="1" s="1"/>
  <c r="H316" i="1"/>
  <c r="H338" i="1" s="1"/>
</calcChain>
</file>

<file path=xl/sharedStrings.xml><?xml version="1.0" encoding="utf-8"?>
<sst xmlns="http://schemas.openxmlformats.org/spreadsheetml/2006/main" count="857" uniqueCount="321">
  <si>
    <t>Приложение 10.1</t>
  </si>
  <si>
    <t>к решению Совета депутатов Терского района</t>
  </si>
  <si>
    <t>"О бюджете муниципального образования Терский район на 2025 год и на плановый период 2026 и 2027 годов"</t>
  </si>
  <si>
    <t>Перечень и объём муниципальных программ, непрограммной деятельности, финансируемых из бюджета муниципального образования Терский район в 2026-2027 годах</t>
  </si>
  <si>
    <t>№п/п</t>
  </si>
  <si>
    <t>код</t>
  </si>
  <si>
    <t>Наименование муниципальной программ, подпрограммы, основного мероприятия, направления</t>
  </si>
  <si>
    <t>2026 год</t>
  </si>
  <si>
    <t>2027 год</t>
  </si>
  <si>
    <t>Сумма, рублей</t>
  </si>
  <si>
    <t>Программа</t>
  </si>
  <si>
    <t>подпрограммы</t>
  </si>
  <si>
    <t>основное мероприятие</t>
  </si>
  <si>
    <t>направление</t>
  </si>
  <si>
    <t>ГРБС</t>
  </si>
  <si>
    <t>Развитие конкурентно-способной экономики</t>
  </si>
  <si>
    <t>1</t>
  </si>
  <si>
    <t xml:space="preserve">Развитие малого и среднего предпринимательства, стимулирование инноваций в муниципальном образовании Терский район </t>
  </si>
  <si>
    <t>001</t>
  </si>
  <si>
    <t>МУ Администрация Терского района</t>
  </si>
  <si>
    <t>01</t>
  </si>
  <si>
    <t>Стимулирование развития малого и среднего предпринимательства</t>
  </si>
  <si>
    <t>29990</t>
  </si>
  <si>
    <t>Прочие направления муниципальной программы</t>
  </si>
  <si>
    <t>02</t>
  </si>
  <si>
    <t>Поощрение развития малого и среднего предпринимательства</t>
  </si>
  <si>
    <t>70550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</si>
  <si>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</si>
  <si>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S0550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</si>
  <si>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</si>
  <si>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03</t>
  </si>
  <si>
    <t>Осуществление администрацией Терского района отдельных полномочий по сбору сведений для формирования и ведения торгового реестра</t>
  </si>
  <si>
    <t>75510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</si>
  <si>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</si>
  <si>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2</t>
  </si>
  <si>
    <t xml:space="preserve">Развитие сельского хозяйства Терского района Мурманской области </t>
  </si>
  <si>
    <t>Повышение эффективности сельскохозяйственного производства</t>
  </si>
  <si>
    <t>3</t>
  </si>
  <si>
    <t xml:space="preserve">Развитие туризма в Терском районе </t>
  </si>
  <si>
    <t>Совершенствование информационного и методического обеспечения туристской отрасли</t>
  </si>
  <si>
    <t xml:space="preserve">Содействие формированию и продвижению муниципального туристского продукта </t>
  </si>
  <si>
    <t xml:space="preserve">Развитие физической культуры и спорта в Терском районе  </t>
  </si>
  <si>
    <t>Организация и проведение районных и областных соревнований, участие команд в спортивных соревнованиях различного уровня</t>
  </si>
  <si>
    <t xml:space="preserve"> Развитие инфраструктуры для занятия спортом</t>
  </si>
  <si>
    <t>Обеспечение муниципальных функций для развития сферы физической культуры и спорта в Терском районе</t>
  </si>
  <si>
    <t>00050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</si>
  <si>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</si>
  <si>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13060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</si>
  <si>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</si>
  <si>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71100</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</si>
  <si>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</si>
  <si>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S1100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</si>
  <si>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</si>
  <si>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Развитие образования </t>
  </si>
  <si>
    <t xml:space="preserve">Развитие образования в Терском районе </t>
  </si>
  <si>
    <t>Ю0</t>
  </si>
  <si>
    <t>Национальный проект "Молодежь и дети"</t>
  </si>
  <si>
    <t>Ю6</t>
  </si>
  <si>
    <t>Федеральный проект "Педагоги и наставники"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</si>
  <si>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</si>
  <si>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</si>
  <si>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</si>
  <si>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А0500</t>
  </si>
  <si>
    <t>А3030</t>
  </si>
  <si>
    <t>Модернизация образования Терского района</t>
  </si>
  <si>
    <t xml:space="preserve"> Качественное и доступное дошкольное образование</t>
  </si>
  <si>
    <t>28990</t>
  </si>
  <si>
    <t>Мероприятия, связанные с повышением эффективности расходов местного бюджета</t>
  </si>
  <si>
    <t>Качественное и доступное общее и дополнительное образование</t>
  </si>
  <si>
    <t>Софинансирование cубсидии на  оплату труда и начисления на выплаты по оплате труда работникам муниципальных учреждений</t>
  </si>
  <si>
    <t>77080</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</si>
  <si>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</si>
  <si>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77530</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</si>
  <si>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</si>
  <si>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04</t>
  </si>
  <si>
    <t>Материально-техническое обеспечение образовательных учреждений</t>
  </si>
  <si>
    <t>05</t>
  </si>
  <si>
    <t>Финансовое обеспечение образовательной деятельности</t>
  </si>
  <si>
    <t>20080</t>
  </si>
  <si>
    <t>Меры социальной поддержки педагогическим работникам</t>
  </si>
  <si>
    <t>71040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</si>
  <si>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</si>
  <si>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S1040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</si>
  <si>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</si>
  <si>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71250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</si>
  <si>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</si>
  <si>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S1250</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</si>
  <si>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</si>
  <si>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75310</t>
  </si>
  <si>
    <t>Реализация Закона Мурманской области "О единой субвенции местным бюджетам на финансовое обеспечение образовательной деятельности"</t>
  </si>
  <si>
    <t>75320</t>
  </si>
  <si>
    <t>Обеспечение бесплатным питанием отдельных категорий обучающихся</t>
  </si>
  <si>
    <t>75360</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</si>
  <si>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</si>
  <si>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75370</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</si>
  <si>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</si>
  <si>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L3040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</si>
  <si>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</si>
  <si>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</si>
  <si>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</si>
  <si>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А3040</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</si>
  <si>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</si>
  <si>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06</t>
  </si>
  <si>
    <t>Обеспечение персонифицированного финансирования дополнительного образования детей</t>
  </si>
  <si>
    <t>29996</t>
  </si>
  <si>
    <t>Реализация дополнительных общеразвивающих программ для детей , в соответствии с социальным сертификатом на получение муниципальной услуги в социальной сфере</t>
  </si>
  <si>
    <t>07</t>
  </si>
  <si>
    <t>Гражданско-патриотическое воспитание</t>
  </si>
  <si>
    <t xml:space="preserve">Организация отдыха, оздоровления и занятости детей и молодежи Терского района  </t>
  </si>
  <si>
    <t xml:space="preserve"> Организация отдыха и оздоровления детей</t>
  </si>
  <si>
    <t>71070</t>
  </si>
  <si>
    <t>Организация отдыха детей  Мурманской области в муниципальных образовательных организациях</t>
  </si>
  <si>
    <t>S1070</t>
  </si>
  <si>
    <t>Организация отдыха детей  Мурманской области в муниципальных образовательных организациях за счет средств местного бюджета</t>
  </si>
  <si>
    <t>Организация и проведение мероприятий по временному трудоустройству несовершеннолетних граждан</t>
  </si>
  <si>
    <t xml:space="preserve">Обеспечение безопасности проживания и охрана окружающей среды </t>
  </si>
  <si>
    <t xml:space="preserve">Оптимизация управления отходами производства и потребления в Терском районе </t>
  </si>
  <si>
    <t>Создание и обеспечение функционирования системы обращения с отходами на территории Терского района</t>
  </si>
  <si>
    <t xml:space="preserve">Профилактика правонарушений  </t>
  </si>
  <si>
    <t>Проведение мероприятий, направленных на профилактику правонарушений</t>
  </si>
  <si>
    <t>Работа по профилактике</t>
  </si>
  <si>
    <t>Осуществление переданных государственных полномочий по осуществлению деятельности КДН и ЗП</t>
  </si>
  <si>
    <t>75560</t>
  </si>
  <si>
    <t>Реализация Закона Мурманской области "О комиссиях по делам несовершеннолетних и защите их прав в Мурманской области"</t>
  </si>
  <si>
    <t xml:space="preserve">Развитие культуры  </t>
  </si>
  <si>
    <t xml:space="preserve">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</si>
  <si>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Укрепление материально-технической базы учреждений культуры (библиотека)</t>
  </si>
  <si>
    <t>Укрепление материально-технической базы Детской школы искусств</t>
  </si>
  <si>
    <t>Укрепление материально-технической базы учреждений культуры (музей)</t>
  </si>
  <si>
    <t>Создание Парка Победы в районе ул.Кирова в п.г.т.Умба</t>
  </si>
  <si>
    <t>S1091</t>
  </si>
  <si>
    <t>Софинансирование субсидии муниципальным образованиям на реализацию проектов по поддержке местных инициатив</t>
  </si>
  <si>
    <t xml:space="preserve">Сохранение и развитие культуры муниципального образования Терский район </t>
  </si>
  <si>
    <t xml:space="preserve">Организация библиотечного обслуживания населения, комплектование и обеспечение сохранности библиотечных фондов </t>
  </si>
  <si>
    <t>Предоставление дополнительного образования детям в сфере культуры и искусства</t>
  </si>
  <si>
    <t>Сохранение, популяризация и изучение историко-культурного наследия</t>
  </si>
  <si>
    <t>Увековечивание памяти погибших при защите Отечества</t>
  </si>
  <si>
    <t xml:space="preserve">Поддержка семьи и гражданской активности населения в Терском районе  </t>
  </si>
  <si>
    <t>Повышение качества жизни малообеспеченных граждан Терского района</t>
  </si>
  <si>
    <t>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</si>
  <si>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75200</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</si>
  <si>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</si>
  <si>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75250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</si>
  <si>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</si>
  <si>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75330</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</si>
  <si>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</si>
  <si>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75340</t>
  </si>
  <si>
    <t>Содержание ребенка в семье опекуна (попечителя) и приемной семье, а также вознаграждение, причитающееся приемному родителю</t>
  </si>
  <si>
    <t>75350</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</si>
  <si>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</si>
  <si>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75570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</si>
  <si>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</si>
  <si>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Обеспечение социальных гарантий отдельным категориям граждан</t>
  </si>
  <si>
    <t>75100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</si>
  <si>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</si>
  <si>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75230</t>
  </si>
  <si>
    <t>Субвенция на возмещение расходов по гарантированному перечню услуг по погребению</t>
  </si>
  <si>
    <t>75640</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</si>
  <si>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</si>
  <si>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 xml:space="preserve">Дети и молодёжь Терского района </t>
  </si>
  <si>
    <t xml:space="preserve"> Организация и проведение мероприятий для детей и молодежи, в том числе для детей - инвалидов</t>
  </si>
  <si>
    <t>Организация и проведение мероприятий патриотической и гражданской направленности</t>
  </si>
  <si>
    <t>Организация и проведение мероприятий на поморскую тематику</t>
  </si>
  <si>
    <t>Культурно-досуговые мероприятия для детей и молодежи</t>
  </si>
  <si>
    <t>Поощрение талантливых и одаренных детей</t>
  </si>
  <si>
    <t>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</si>
  <si>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S3140</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</si>
  <si>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</si>
  <si>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</si>
  <si>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</si>
  <si>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</si>
  <si>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 xml:space="preserve">Развитие муниципального управления и гражданского общества  </t>
  </si>
  <si>
    <t xml:space="preserve">Регулирование  земельных  отношений  на  территории  муниципального образования Терский район </t>
  </si>
  <si>
    <t>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</si>
  <si>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Проведение кадастровых работ по постановке границ населенных пунктов МО СП Варзуга на государственный кадастровый учет</t>
  </si>
  <si>
    <t>Разработка документов градостроительной деятельности</t>
  </si>
  <si>
    <t>Формирование земельных участков под памятниками ВОВ</t>
  </si>
  <si>
    <t xml:space="preserve">Создание условий для  эффективного  использования   муниципального  имущества муниципального образования Терский район </t>
  </si>
  <si>
    <t>Проведение оценки рыночной стоимости объектов муниципального имущества</t>
  </si>
  <si>
    <t>Изготовление технической документации на объекты муниципальной недвижимости</t>
  </si>
  <si>
    <t>Проведение аудита муниципальных унитарных предприятий</t>
  </si>
  <si>
    <t>Содержание муниципального специализированного жилого фонда</t>
  </si>
  <si>
    <t>70850</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</si>
  <si>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</si>
  <si>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S0850</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</si>
  <si>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</si>
  <si>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Организация ритуальных услуг и содержание мест захоронения</t>
  </si>
  <si>
    <t>Ремонт муниципальной собственности</t>
  </si>
  <si>
    <t>Энергосбережение и повышение энергоэффективности в муниципальном образовании Терский район Мурманской области</t>
  </si>
  <si>
    <t>Стимулирование энергосбережения и повышение энергоэффективности в муниципальном образовании</t>
  </si>
  <si>
    <t>70720</t>
  </si>
  <si>
    <t>Обеспечение нефтепродуктами и топливом удаленных населенных пунктов с ограниченным сроком завоза грузов</t>
  </si>
  <si>
    <t>S0720</t>
  </si>
  <si>
    <t>Обеспечение нефтепродуктами и топливом удаленных населенных пунктов с ограниченным сроком завоза грузов за счет средств местного бюджета</t>
  </si>
  <si>
    <t xml:space="preserve">Развитие топливно-энергетического комплекса </t>
  </si>
  <si>
    <t>S0760</t>
  </si>
  <si>
    <t>Софинансирование субсидии бюджетам муниципальных образований на подготовку к отопительному периоду</t>
  </si>
  <si>
    <t>Создание условий для повышения энергоэффективности объектов муниципальной собственности Терского района</t>
  </si>
  <si>
    <t xml:space="preserve">Формирование квалифицированного кадрового состава муниципальной службы на территории муниципального образования Терский район </t>
  </si>
  <si>
    <t>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</si>
  <si>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 xml:space="preserve">Развитие информационного общества, создание системы «Электронный муниципалитет»  в муниципальном образовании Терский район </t>
  </si>
  <si>
    <t xml:space="preserve">Сопровождение и модернизация аппаратного и программного обеспечения информационно-вычислительной сети </t>
  </si>
  <si>
    <t>20070</t>
  </si>
  <si>
    <t>Создание, развитие и сопровождение информационных систем</t>
  </si>
  <si>
    <t>70570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</si>
  <si>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</si>
  <si>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S0570</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</si>
  <si>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</si>
  <si>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 xml:space="preserve">Обеспечение комплексной защиты информации в информационно-вычислительной сети </t>
  </si>
  <si>
    <t xml:space="preserve">Информирование населения о деятельности органов местного самоуправления муниципального образования Терский район </t>
  </si>
  <si>
    <t>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</si>
  <si>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 xml:space="preserve">Обслуживание деятельности органов местного самоуправления и муниципальных учреждений Терского района </t>
  </si>
  <si>
    <t xml:space="preserve"> Обеспечение ведения бюджетного, налогового и статистического учета органов местного самоуправления и муниципальных учреждений Терского района</t>
  </si>
  <si>
    <t>Обеспечение исполнения функций в рамках полномочий органов местного самоуправления Терского района</t>
  </si>
  <si>
    <t>04010</t>
  </si>
  <si>
    <t>Расходы на выплаты по оплате труда главы местной администрации</t>
  </si>
  <si>
    <t>06010</t>
  </si>
  <si>
    <t>Расходы на выплаты по оплате труда работников органов местного самоуправления</t>
  </si>
  <si>
    <t>06030</t>
  </si>
  <si>
    <t>Расходы на обеспечение функций органов местного самоуправления</t>
  </si>
  <si>
    <t>08210</t>
  </si>
  <si>
    <t>Расходы на единовременное поощрение за многолетнюю безупречную муниципальную службу, выплачиваемое муниципальным служащим</t>
  </si>
  <si>
    <t>13020</t>
  </si>
  <si>
    <t>Доплаты к пенсиям государственных служащих субъектов Российской Федерации и муниципальных служащих</t>
  </si>
  <si>
    <t>Осуществление ОМСУ муниципального образования Терский район отдельных государственных полномочий</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</si>
  <si>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</si>
  <si>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</si>
  <si>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59300</t>
  </si>
  <si>
    <t>Осуществление переданных полномочий Российской Федерации на государственную регистрацию актов гражданского состояния</t>
  </si>
  <si>
    <t>75210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</si>
  <si>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</si>
  <si>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75630</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</si>
  <si>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</si>
  <si>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75520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</si>
  <si>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</si>
  <si>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75530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</si>
  <si>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</si>
  <si>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75540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</si>
  <si>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</si>
  <si>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75620</t>
  </si>
  <si>
    <t>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t>
  </si>
  <si>
    <t>Обеспечение технического обслуживания имущества муниципальных учреждений</t>
  </si>
  <si>
    <t>00051</t>
  </si>
  <si>
    <t>Расходы на обеспечение деятельности (оказание услуг) подведомственных учреждений (ОМСУ)</t>
  </si>
  <si>
    <t>7</t>
  </si>
  <si>
    <t xml:space="preserve">Создание условий для оказания медицинской помощи населению на территории Терского  района  </t>
  </si>
  <si>
    <t>Привлечение необходимых специалистов в медицинские учреждения Терского района</t>
  </si>
  <si>
    <t>Осуществление дополнительных мер социальной поддержки для привлеченных специалистов</t>
  </si>
  <si>
    <t>Организационные мероприятия связанные с привлечением специалистов</t>
  </si>
  <si>
    <t>Обеспечение возможности проезда отдельным категориям граждан</t>
  </si>
  <si>
    <t>Возмещение транспортных расходов по проезду в государственные областные медицинские организации Мурманской области</t>
  </si>
  <si>
    <t>8</t>
  </si>
  <si>
    <t xml:space="preserve">Совершенствование единой дежурно-диспетчерской службы
ЕДДС Терского района 
</t>
  </si>
  <si>
    <t>008</t>
  </si>
  <si>
    <t>МКУ Единая дежурно-диспетчерская служба Терского района</t>
  </si>
  <si>
    <t>Обеспечение функционирования МКУ ЕДДС Терского района</t>
  </si>
  <si>
    <t>Создание системы обеспечения вызова экстренных оперативных служб по единому номеру "112" на базе МКУ ЕДДС Терского района</t>
  </si>
  <si>
    <t>Предотвращение ЧС на реке Варзуга в паводковый период</t>
  </si>
  <si>
    <t>Обеспечение функционирования МАСЦО в Терском районе</t>
  </si>
  <si>
    <t>Обеспечение безопасности людей на водных объектах</t>
  </si>
  <si>
    <t>Поддержка деятельности местной общественной организации Добровольная пожарная охрана Терского района Мурманской области</t>
  </si>
  <si>
    <t>9</t>
  </si>
  <si>
    <t xml:space="preserve">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  </t>
  </si>
  <si>
    <t xml:space="preserve">Совершенствование финансовой и бюджетной политики  </t>
  </si>
  <si>
    <t>010</t>
  </si>
  <si>
    <t>Финансовый отдел администрации Терского района</t>
  </si>
  <si>
    <t>Своевременное и полное погашение долговых обязательств и их обслуживание</t>
  </si>
  <si>
    <t>20020</t>
  </si>
  <si>
    <t xml:space="preserve">Процентные платежи по муниципальному долгу </t>
  </si>
  <si>
    <t>Предоставление межбюджетных трансфертов бюджетам поселений</t>
  </si>
  <si>
    <t>20091</t>
  </si>
  <si>
    <t>Иные межбюджетные трансферты на осуществление части полномочий по решению вопросов местного значения поселениями</t>
  </si>
  <si>
    <t>S0530</t>
  </si>
  <si>
    <t>Софинансирование субсидии на формирование районных фондов финансовой поддержки поселений (за счет средств местного бюджета)</t>
  </si>
  <si>
    <t>70530</t>
  </si>
  <si>
    <t>Субсидии на формирование районных фондов финансовой поддержки поселений</t>
  </si>
  <si>
    <t>75010</t>
  </si>
  <si>
    <t>Субвенции бюджетам муниципальных районов на исполнение полномочий по расчету и предоставлению дотаций поселениям</t>
  </si>
  <si>
    <t xml:space="preserve">Повышение эффективности бюджетных расходов муниципального образования Терский район  </t>
  </si>
  <si>
    <t>Техническое и информационное обеспечение финансового органа</t>
  </si>
  <si>
    <t>10</t>
  </si>
  <si>
    <t>Организация транспортного обслуживания населения на территории Терского района Мурманской области</t>
  </si>
  <si>
    <t>Транспортное обеспечение жителей труднодоступных населенных пунктов Терского района Мурманской области</t>
  </si>
  <si>
    <t>Организация перевозок в сельском поселении Варзуга воздушным транспортом на социально-значимых маршрутах</t>
  </si>
  <si>
    <t>70910</t>
  </si>
  <si>
    <t>Субсидия на обеспечение авиационного обслуживания жителей отдаленных поселений</t>
  </si>
  <si>
    <t>S0910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</si>
  <si>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</si>
  <si>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Организация перевозок в сельском поселении Варзуга автомобильным транспортом на социально-значимых маршрутах</t>
  </si>
  <si>
    <t>Организация перевозок в сельском поселении Варзуга водным транспортом на социально-значимых маршрутах</t>
  </si>
  <si>
    <t>Организация доставки бытового газа для населения отдалённых сёл</t>
  </si>
  <si>
    <t>Дорожное хозяйство</t>
  </si>
  <si>
    <t>Содержание и ремонт автомобильных дорог</t>
  </si>
  <si>
    <t>9Д150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</si>
  <si>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</si>
  <si>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SД150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</si>
  <si>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</si>
  <si>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ВСЕГО по муниципальным программам</t>
  </si>
  <si>
    <t>11</t>
  </si>
  <si>
    <t>Непрограммная деятельность</t>
  </si>
  <si>
    <t>Непрограммная деятельность Совета депутатов Терского района</t>
  </si>
  <si>
    <t>005</t>
  </si>
  <si>
    <t xml:space="preserve"> Совет депутатов Терского района</t>
  </si>
  <si>
    <t>00</t>
  </si>
  <si>
    <t>03030</t>
  </si>
  <si>
    <t>Расходы на обеспечение функций депутатов представительного органа муниципального образования</t>
  </si>
  <si>
    <t>02010</t>
  </si>
  <si>
    <t>Расходы на выплаты по оплате труда главы муниципального образования</t>
  </si>
  <si>
    <t>01010</t>
  </si>
  <si>
    <t>Непрограммная деятельность Контрольно-счетной комиссии муниципального образования Терский район</t>
  </si>
  <si>
    <t>МКУ Контрольно-счетная комиссия муниципального образования Терский район</t>
  </si>
  <si>
    <t>05010</t>
  </si>
  <si>
    <t>Расходы на выплаты по оплате труда руководителя контрольно-счетной комиссии</t>
  </si>
  <si>
    <t>05030</t>
  </si>
  <si>
    <t>Расходы на обеспечение функций руководителя контрольно-счетной комиссии</t>
  </si>
  <si>
    <t>Иная непрограммная деятельность</t>
  </si>
  <si>
    <t>20010</t>
  </si>
  <si>
    <t>Резервный фонд администрации Терского района</t>
  </si>
  <si>
    <t>Непрограммная деятельность - Председатель Совета депутатов Терского района</t>
  </si>
  <si>
    <t>Непрограммная деятельность - Глава Терского района</t>
  </si>
  <si>
    <t>Расходы на выплаты по оплате труда Главы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</si>
</sst>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scheme val="minor"/>
    </font>
    <font>
      <sz val="10"/>
      <name val="Arial Cyr"/>
    </font>
    <font>
      <sz val="11"/>
      <name val="Times New Roman"/>
    </font>
    <font>
      <sz val="10"/>
      <name val="Times New Roman"/>
    </font>
    <font>
      <b/>
      <sz val="12"/>
      <name val="Times New Roman"/>
    </font>
    <font>
      <b/>
      <sz val="10"/>
      <name val="Times New Roman"/>
    </font>
    <font>
      <sz val="10"/>
      <color theme="1"/>
      <name val="Times New Roman"/>
    </font>
    <font>
      <b/>
      <sz val="10"/>
      <color theme="1"/>
      <name val="Times New Roman"/>
    </font>
    <font>
      <i/>
      <sz val="10"/>
      <name val="Times New Roman"/>
    </font>
    <font>
      <sz val="10"/>
      <name val="Times New Roman CYR"/>
    </font>
    <font>
      <b/>
      <sz val="10"/>
      <name val="Times New Roman Cyr"/>
    </font>
    <font>
      <i/>
      <sz val="10"/>
      <name val="Times New Roman CYR"/>
    </font>
    <font>
      <i/>
      <sz val="10"/>
      <color theme="1"/>
      <name val="Times New Roman"/>
    </font>
    <font>
      <b/>
      <sz val="11"/>
      <name val="Times New Roman"/>
    </font>
  </fonts>
  <fills count="3">
    <fill>
      <patternFill patternType="none"/>
    </fill>
    <fill>
      <patternFill patternType="gray125"/>
    </fill>
    <fill>
      <patternFill patternType="solid">
        <fgColor theme="0"/>
        <bgColor theme="0"/>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s>
  <cellStyleXfs count="2">
    <xf numFmtId="0" fontId="0" fillId="0" borderId="0"/>
    <xf numFmtId="0" fontId="1" fillId="0" borderId="0"/>
  </cellStyleXfs>
  <cellXfs count="105">
    <xf numFmtId="0" fontId="0" fillId="0" borderId="0" xfId="0"/>
    <xf numFmtId="0" fontId="0" fillId="2" borderId="0" xfId="0" applyFill="1"/>
    <xf numFmtId="49" fontId="2" fillId="2" borderId="0" xfId="0" applyNumberFormat="1" applyFont="1" applyFill="1" applyAlignment="1">
      <alignment horizontal="center"/>
    </xf>
    <xf numFmtId="0" fontId="2" fillId="2" borderId="0" xfId="0" applyFont="1" applyFill="1" applyAlignment="1">
      <alignment horizontal="center"/>
    </xf>
    <xf numFmtId="0" fontId="2" fillId="2" borderId="0" xfId="0" applyFont="1" applyFill="1"/>
    <xf numFmtId="164" fontId="2" fillId="2" borderId="0" xfId="0" applyNumberFormat="1" applyFont="1" applyFill="1"/>
    <xf numFmtId="0" fontId="3" fillId="2" borderId="2" xfId="0" applyFont="1" applyFill="1" applyBorder="1" applyAlignment="1">
      <alignment horizontal="center" wrapText="1"/>
    </xf>
    <xf numFmtId="49" fontId="3" fillId="2" borderId="2" xfId="0" applyNumberFormat="1" applyFont="1" applyFill="1" applyBorder="1" applyAlignment="1">
      <alignment horizontal="center"/>
    </xf>
    <xf numFmtId="0" fontId="5" fillId="2" borderId="2" xfId="0" applyFont="1" applyFill="1" applyBorder="1" applyAlignment="1">
      <alignment horizontal="center"/>
    </xf>
    <xf numFmtId="0" fontId="3" fillId="2" borderId="2" xfId="0" applyFont="1" applyFill="1" applyBorder="1" applyAlignment="1">
      <alignment horizontal="center"/>
    </xf>
    <xf numFmtId="0" fontId="3" fillId="2" borderId="2" xfId="0" applyFont="1" applyFill="1" applyBorder="1" applyAlignment="1">
      <alignment horizontal="left"/>
    </xf>
    <xf numFmtId="49" fontId="3" fillId="2" borderId="2" xfId="0" applyNumberFormat="1" applyFont="1" applyFill="1" applyBorder="1" applyAlignment="1">
      <alignment horizontal="left"/>
    </xf>
    <xf numFmtId="0" fontId="5" fillId="2" borderId="4" xfId="0" applyFont="1" applyFill="1" applyBorder="1" applyAlignment="1">
      <alignment wrapText="1"/>
    </xf>
    <xf numFmtId="4" fontId="5" fillId="2" borderId="2" xfId="0" applyNumberFormat="1" applyFont="1" applyFill="1" applyBorder="1"/>
    <xf numFmtId="49" fontId="6" fillId="2" borderId="2" xfId="0" applyNumberFormat="1" applyFont="1" applyFill="1" applyBorder="1" applyAlignment="1">
      <alignment horizontal="center" wrapText="1"/>
    </xf>
    <xf numFmtId="49" fontId="6" fillId="2" borderId="2" xfId="0" applyNumberFormat="1" applyFont="1" applyFill="1" applyBorder="1" applyAlignment="1">
      <alignment horizontal="left" wrapText="1"/>
    </xf>
    <xf numFmtId="0" fontId="7" fillId="2" borderId="6" xfId="0" applyFont="1" applyFill="1" applyBorder="1" applyAlignment="1">
      <alignment horizontal="left" vertical="center" wrapText="1"/>
    </xf>
    <xf numFmtId="0" fontId="8" fillId="2" borderId="7" xfId="0" applyFont="1" applyFill="1" applyBorder="1" applyAlignment="1">
      <alignment wrapText="1"/>
    </xf>
    <xf numFmtId="4" fontId="3" fillId="2" borderId="2" xfId="0" applyNumberFormat="1" applyFont="1" applyFill="1" applyBorder="1"/>
    <xf numFmtId="0" fontId="3" fillId="2" borderId="2" xfId="0" applyFont="1" applyFill="1" applyBorder="1" applyAlignment="1">
      <alignment wrapText="1"/>
    </xf>
    <xf numFmtId="0" fontId="6" fillId="2" borderId="2" xfId="0" applyFont="1" applyFill="1" applyBorder="1" applyAlignment="1">
      <alignment horizontal="left" wrapText="1"/>
    </xf>
    <xf numFmtId="0" fontId="3" fillId="2" borderId="2" xfId="0" applyFont="1" applyFill="1" applyBorder="1" applyAlignment="1">
      <alignment horizontal="left" vertical="center" wrapText="1"/>
    </xf>
    <xf numFmtId="0" fontId="3" fillId="2" borderId="2" xfId="0" applyFont="1" applyFill="1" applyBorder="1" applyAlignment="1">
      <alignment horizontal="left" wrapText="1"/>
    </xf>
    <xf numFmtId="0" fontId="9" fillId="2" borderId="2" xfId="0" applyFont="1" applyFill="1" applyBorder="1" applyAlignment="1">
      <alignment horizontal="left" vertical="center" wrapText="1"/>
    </xf>
    <xf numFmtId="49" fontId="3" fillId="2" borderId="8" xfId="0" applyNumberFormat="1" applyFont="1" applyFill="1" applyBorder="1" applyAlignment="1">
      <alignment horizontal="center"/>
    </xf>
    <xf numFmtId="0" fontId="9" fillId="2" borderId="2" xfId="0" applyFont="1" applyFill="1" applyBorder="1" applyAlignment="1">
      <alignment horizontal="left" wrapText="1"/>
    </xf>
    <xf numFmtId="0" fontId="8" fillId="2" borderId="0" xfId="0" applyFont="1" applyFill="1"/>
    <xf numFmtId="4" fontId="8" fillId="2" borderId="2" xfId="0" applyNumberFormat="1" applyFont="1" applyFill="1" applyBorder="1"/>
    <xf numFmtId="49" fontId="3" fillId="2" borderId="8" xfId="0" applyNumberFormat="1" applyFont="1" applyFill="1" applyBorder="1" applyAlignment="1">
      <alignment horizontal="left"/>
    </xf>
    <xf numFmtId="0" fontId="6" fillId="2" borderId="2" xfId="0" applyFont="1" applyFill="1" applyBorder="1" applyAlignment="1">
      <alignment horizontal="left" vertical="center" wrapText="1"/>
    </xf>
    <xf numFmtId="0" fontId="5" fillId="2" borderId="8" xfId="0" applyFont="1" applyFill="1" applyBorder="1" applyAlignment="1">
      <alignment horizontal="center"/>
    </xf>
    <xf numFmtId="0" fontId="3" fillId="2" borderId="8" xfId="0" applyFont="1" applyFill="1" applyBorder="1" applyAlignment="1">
      <alignment horizontal="center"/>
    </xf>
    <xf numFmtId="0" fontId="5" fillId="2" borderId="9" xfId="0" applyFont="1" applyFill="1" applyBorder="1" applyAlignment="1">
      <alignment wrapText="1"/>
    </xf>
    <xf numFmtId="0" fontId="8" fillId="2" borderId="2" xfId="0" applyFont="1" applyFill="1" applyBorder="1" applyAlignment="1">
      <alignment horizontal="center"/>
    </xf>
    <xf numFmtId="0" fontId="8" fillId="2" borderId="10" xfId="0" applyFont="1" applyFill="1" applyBorder="1" applyAlignment="1">
      <alignment wrapText="1"/>
    </xf>
    <xf numFmtId="49" fontId="3" fillId="2" borderId="6" xfId="0" applyNumberFormat="1" applyFont="1" applyFill="1" applyBorder="1" applyAlignment="1">
      <alignment horizontal="center"/>
    </xf>
    <xf numFmtId="0" fontId="3" fillId="2" borderId="2" xfId="0" applyFont="1" applyFill="1" applyBorder="1" applyAlignment="1" applyProtection="1">
      <alignment horizontal="left" vertical="center" wrapText="1"/>
    </xf>
    <xf numFmtId="0" fontId="3" fillId="2" borderId="2" xfId="0" applyFont="1" applyFill="1" applyBorder="1" applyAlignment="1" applyProtection="1">
      <alignment horizontal="left" wrapText="1"/>
    </xf>
    <xf numFmtId="0" fontId="3" fillId="2" borderId="10" xfId="0" applyFont="1" applyFill="1" applyBorder="1" applyAlignment="1" applyProtection="1">
      <alignment horizontal="left" wrapText="1"/>
    </xf>
    <xf numFmtId="0" fontId="5" fillId="2" borderId="3" xfId="0" applyFont="1" applyFill="1" applyBorder="1" applyAlignment="1">
      <alignment horizontal="center"/>
    </xf>
    <xf numFmtId="0" fontId="3" fillId="2" borderId="6" xfId="0" applyFont="1" applyFill="1" applyBorder="1" applyAlignment="1">
      <alignment horizontal="center"/>
    </xf>
    <xf numFmtId="0" fontId="5" fillId="2" borderId="10" xfId="0" applyFont="1" applyFill="1" applyBorder="1" applyAlignment="1">
      <alignment horizontal="left" wrapText="1"/>
    </xf>
    <xf numFmtId="0" fontId="3" fillId="2" borderId="3" xfId="0" applyFont="1" applyFill="1" applyBorder="1" applyAlignment="1">
      <alignment horizontal="center"/>
    </xf>
    <xf numFmtId="0" fontId="3" fillId="2" borderId="6" xfId="0" applyFont="1" applyFill="1" applyBorder="1" applyAlignment="1">
      <alignment horizontal="left"/>
    </xf>
    <xf numFmtId="0" fontId="3" fillId="2" borderId="10" xfId="0" applyFont="1" applyFill="1" applyBorder="1" applyAlignment="1">
      <alignment wrapText="1"/>
    </xf>
    <xf numFmtId="0" fontId="9" fillId="2" borderId="2" xfId="0" applyFont="1" applyFill="1" applyBorder="1" applyAlignment="1">
      <alignment wrapText="1"/>
    </xf>
    <xf numFmtId="0" fontId="3" fillId="2" borderId="0" xfId="0" applyFont="1" applyFill="1" applyAlignment="1" applyProtection="1">
      <alignment horizontal="left" vertical="center" wrapText="1"/>
    </xf>
    <xf numFmtId="0" fontId="9" fillId="2" borderId="2" xfId="0" applyFont="1" applyFill="1" applyBorder="1" applyAlignment="1">
      <alignment vertical="center" wrapText="1"/>
    </xf>
    <xf numFmtId="49" fontId="6" fillId="2" borderId="6" xfId="0" applyNumberFormat="1" applyFont="1" applyFill="1" applyBorder="1" applyAlignment="1">
      <alignment horizontal="left" wrapText="1"/>
    </xf>
    <xf numFmtId="0" fontId="7" fillId="2" borderId="2" xfId="0" applyFont="1" applyFill="1" applyBorder="1" applyAlignment="1">
      <alignment horizontal="left" vertical="center" wrapText="1"/>
    </xf>
    <xf numFmtId="0" fontId="3" fillId="2" borderId="0" xfId="0" applyFont="1" applyFill="1" applyAlignment="1">
      <alignment horizontal="left" vertical="center" wrapText="1"/>
    </xf>
    <xf numFmtId="0" fontId="5" fillId="2" borderId="10" xfId="0" applyFont="1" applyFill="1" applyBorder="1" applyAlignment="1">
      <alignment wrapText="1"/>
    </xf>
    <xf numFmtId="0" fontId="9" fillId="2" borderId="0" xfId="0" applyFont="1" applyFill="1" applyAlignment="1">
      <alignment horizontal="left" wrapText="1"/>
    </xf>
    <xf numFmtId="0" fontId="8" fillId="2" borderId="6" xfId="0" applyFont="1" applyFill="1" applyBorder="1" applyAlignment="1">
      <alignment horizontal="center"/>
    </xf>
    <xf numFmtId="0" fontId="8" fillId="2" borderId="3" xfId="0" applyFont="1" applyFill="1" applyBorder="1" applyAlignment="1">
      <alignment horizontal="center"/>
    </xf>
    <xf numFmtId="49" fontId="8" fillId="2" borderId="6" xfId="0" applyNumberFormat="1" applyFont="1" applyFill="1" applyBorder="1" applyAlignment="1">
      <alignment horizontal="center"/>
    </xf>
    <xf numFmtId="0" fontId="9" fillId="2" borderId="10" xfId="0" applyFont="1" applyFill="1" applyBorder="1" applyAlignment="1">
      <alignment horizontal="left" wrapText="1"/>
    </xf>
    <xf numFmtId="0" fontId="10" fillId="2" borderId="10" xfId="0" applyFont="1" applyFill="1" applyBorder="1" applyAlignment="1">
      <alignment horizontal="left" wrapText="1"/>
    </xf>
    <xf numFmtId="0" fontId="3" fillId="2" borderId="11" xfId="0" applyFont="1" applyFill="1" applyBorder="1" applyAlignment="1">
      <alignment horizontal="center"/>
    </xf>
    <xf numFmtId="4" fontId="3" fillId="2" borderId="8" xfId="0" applyNumberFormat="1" applyFont="1" applyFill="1" applyBorder="1"/>
    <xf numFmtId="49" fontId="3" fillId="2" borderId="2" xfId="0" applyNumberFormat="1" applyFont="1" applyFill="1" applyBorder="1" applyAlignment="1">
      <alignment horizontal="left" wrapText="1"/>
    </xf>
    <xf numFmtId="0" fontId="7" fillId="2" borderId="0" xfId="0" applyFont="1" applyFill="1" applyAlignment="1">
      <alignment horizontal="left" wrapText="1"/>
    </xf>
    <xf numFmtId="4" fontId="5" fillId="2" borderId="8" xfId="0" applyNumberFormat="1" applyFont="1" applyFill="1" applyBorder="1"/>
    <xf numFmtId="0" fontId="7" fillId="2" borderId="2" xfId="0" applyFont="1" applyFill="1" applyBorder="1" applyAlignment="1">
      <alignment horizontal="left" vertical="top" wrapText="1"/>
    </xf>
    <xf numFmtId="0" fontId="11" fillId="2" borderId="0" xfId="0" applyFont="1" applyFill="1" applyAlignment="1">
      <alignment horizontal="left" wrapText="1"/>
    </xf>
    <xf numFmtId="0" fontId="6" fillId="2" borderId="10" xfId="0" applyFont="1" applyFill="1" applyBorder="1" applyAlignment="1">
      <alignment horizontal="left" wrapText="1"/>
    </xf>
    <xf numFmtId="49" fontId="9" fillId="2" borderId="2" xfId="0" applyNumberFormat="1" applyFont="1" applyFill="1" applyBorder="1" applyAlignment="1">
      <alignment horizontal="center"/>
    </xf>
    <xf numFmtId="49" fontId="3" fillId="2" borderId="7" xfId="0" applyNumberFormat="1" applyFont="1" applyFill="1" applyBorder="1" applyAlignment="1">
      <alignment horizontal="center"/>
    </xf>
    <xf numFmtId="0" fontId="9" fillId="2" borderId="6" xfId="0" applyFont="1" applyFill="1" applyBorder="1" applyAlignment="1">
      <alignment horizontal="left" wrapText="1"/>
    </xf>
    <xf numFmtId="0" fontId="5" fillId="2" borderId="0" xfId="0" applyFont="1" applyFill="1" applyAlignment="1">
      <alignment wrapText="1"/>
    </xf>
    <xf numFmtId="49" fontId="6" fillId="2" borderId="2" xfId="0" applyNumberFormat="1" applyFont="1" applyFill="1" applyBorder="1" applyAlignment="1">
      <alignment horizontal="center" vertical="center" wrapText="1"/>
    </xf>
    <xf numFmtId="0" fontId="7" fillId="2" borderId="7"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7" xfId="0" applyFont="1" applyFill="1" applyBorder="1" applyAlignment="1">
      <alignment horizontal="left" wrapText="1"/>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horizontal="left" wrapText="1"/>
    </xf>
    <xf numFmtId="49" fontId="5" fillId="2" borderId="2" xfId="0" applyNumberFormat="1" applyFont="1" applyFill="1" applyBorder="1" applyAlignment="1">
      <alignment horizontal="center"/>
    </xf>
    <xf numFmtId="49" fontId="5" fillId="2" borderId="6" xfId="0" applyNumberFormat="1" applyFont="1" applyFill="1" applyBorder="1" applyAlignment="1">
      <alignment horizontal="center"/>
    </xf>
    <xf numFmtId="0" fontId="7" fillId="2" borderId="7" xfId="0" applyFont="1" applyFill="1" applyBorder="1" applyAlignment="1">
      <alignment horizontal="left" wrapText="1"/>
    </xf>
    <xf numFmtId="164" fontId="5" fillId="2" borderId="2" xfId="0" applyNumberFormat="1" applyFont="1" applyFill="1" applyBorder="1"/>
    <xf numFmtId="164" fontId="3" fillId="2" borderId="2" xfId="0" applyNumberFormat="1" applyFont="1" applyFill="1" applyBorder="1"/>
    <xf numFmtId="49" fontId="3" fillId="2" borderId="5" xfId="0" applyNumberFormat="1" applyFont="1" applyFill="1" applyBorder="1" applyAlignment="1">
      <alignment horizontal="center"/>
    </xf>
    <xf numFmtId="0" fontId="10" fillId="2" borderId="2" xfId="0" applyFont="1" applyFill="1" applyBorder="1" applyAlignment="1">
      <alignment vertical="center" wrapText="1"/>
    </xf>
    <xf numFmtId="0" fontId="8" fillId="2" borderId="2" xfId="0" applyFont="1" applyFill="1" applyBorder="1" applyAlignment="1">
      <alignment wrapText="1"/>
    </xf>
    <xf numFmtId="49" fontId="2" fillId="2" borderId="8" xfId="0" applyNumberFormat="1" applyFont="1" applyFill="1" applyBorder="1" applyAlignment="1">
      <alignment horizontal="center"/>
    </xf>
    <xf numFmtId="49" fontId="2" fillId="2" borderId="2" xfId="0" applyNumberFormat="1" applyFont="1" applyFill="1" applyBorder="1" applyAlignment="1">
      <alignment horizontal="center"/>
    </xf>
    <xf numFmtId="0" fontId="2" fillId="2" borderId="0" xfId="0" applyFont="1" applyFill="1" applyAlignment="1">
      <alignment wrapText="1"/>
    </xf>
    <xf numFmtId="4" fontId="13" fillId="2" borderId="0" xfId="0" applyNumberFormat="1" applyFont="1" applyFill="1"/>
    <xf numFmtId="0" fontId="3" fillId="2" borderId="0" xfId="0" applyFont="1" applyFill="1" applyAlignment="1">
      <alignment wrapText="1"/>
    </xf>
    <xf numFmtId="49" fontId="3" fillId="2" borderId="5" xfId="0" applyNumberFormat="1" applyFont="1" applyFill="1" applyBorder="1" applyAlignment="1">
      <alignment horizontal="center" vertical="top"/>
    </xf>
    <xf numFmtId="0" fontId="3" fillId="2" borderId="0" xfId="0" applyFont="1" applyFill="1" applyAlignment="1">
      <alignment horizontal="right"/>
    </xf>
    <xf numFmtId="49" fontId="2" fillId="2" borderId="2" xfId="0" applyNumberFormat="1" applyFont="1" applyFill="1" applyBorder="1" applyAlignment="1">
      <alignment horizontal="center" wrapText="1"/>
    </xf>
    <xf numFmtId="0" fontId="3" fillId="2" borderId="0" xfId="0" applyFont="1" applyFill="1" applyAlignment="1">
      <alignment horizontal="right"/>
    </xf>
    <xf numFmtId="49" fontId="4" fillId="2" borderId="1" xfId="0" applyNumberFormat="1" applyFont="1" applyFill="1" applyBorder="1" applyAlignment="1">
      <alignment horizontal="center" wrapText="1"/>
    </xf>
    <xf numFmtId="49" fontId="2" fillId="2" borderId="2" xfId="0" applyNumberFormat="1" applyFont="1" applyFill="1" applyBorder="1" applyAlignment="1">
      <alignment horizontal="center" wrapText="1"/>
    </xf>
    <xf numFmtId="0" fontId="2" fillId="2" borderId="2" xfId="0" applyFont="1" applyFill="1" applyBorder="1" applyAlignment="1">
      <alignment horizontal="center"/>
    </xf>
    <xf numFmtId="0" fontId="2" fillId="2" borderId="2" xfId="0"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5" fillId="2" borderId="10" xfId="0" applyFont="1" applyFill="1" applyBorder="1" applyAlignment="1">
      <alignment horizontal="left"/>
    </xf>
    <xf numFmtId="0" fontId="5" fillId="2" borderId="7" xfId="0" applyFont="1" applyFill="1" applyBorder="1" applyAlignment="1">
      <alignment horizontal="left"/>
    </xf>
    <xf numFmtId="0" fontId="5" fillId="2" borderId="6" xfId="0" applyFont="1" applyFill="1" applyBorder="1" applyAlignment="1">
      <alignment horizontal="left"/>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342"/>
  <sheetViews>
    <sheetView tabSelected="1" view="pageBreakPreview" topLeftCell="D1" zoomScaleSheetLayoutView="100" workbookViewId="0">
      <selection activeCell="H315" sqref="H315"/>
    </sheetView>
  </sheetViews>
  <sheetFormatPr defaultRowHeight="15" customHeight="1" x14ac:dyDescent="0.25"/>
  <cols>
    <col min="1" max="1" width="4.85546875" style="2" customWidth="1"/>
    <col min="2" max="2" width="5.85546875" style="3" customWidth="1"/>
    <col min="3" max="3" width="5.5703125" style="3" customWidth="1"/>
    <col min="4" max="4" width="7.7109375" style="3" customWidth="1"/>
    <col min="5" max="5" width="8" style="3" customWidth="1"/>
    <col min="6" max="6" width="5.5703125" style="2" customWidth="1"/>
    <col min="7" max="7" width="77.85546875" style="4" customWidth="1"/>
    <col min="8" max="8" width="17.42578125" style="5" customWidth="1"/>
    <col min="9" max="9" width="16.5703125" style="5" customWidth="1"/>
    <col min="10" max="257" width="9.140625" style="4" customWidth="1"/>
    <col min="258" max="16384" width="9.140625" style="1"/>
  </cols>
  <sheetData>
    <row r="1" spans="1:9" x14ac:dyDescent="0.25">
      <c r="G1" s="91"/>
      <c r="H1" s="91"/>
      <c r="I1" s="91" t="s">
        <v>0</v>
      </c>
    </row>
    <row r="2" spans="1:9" x14ac:dyDescent="0.25">
      <c r="G2" s="93" t="s">
        <v>1</v>
      </c>
      <c r="H2" s="93"/>
      <c r="I2" s="93"/>
    </row>
    <row r="3" spans="1:9" x14ac:dyDescent="0.25">
      <c r="G3" s="93" t="s">
        <v>2</v>
      </c>
      <c r="H3" s="93"/>
      <c r="I3" s="93"/>
    </row>
    <row r="4" spans="1:9" ht="39.75" customHeight="1" x14ac:dyDescent="0.25">
      <c r="A4" s="94" t="s">
        <v>3</v>
      </c>
      <c r="B4" s="94"/>
      <c r="C4" s="94"/>
      <c r="D4" s="94"/>
      <c r="E4" s="94"/>
      <c r="F4" s="94"/>
      <c r="G4" s="94"/>
      <c r="H4" s="94"/>
      <c r="I4" s="94"/>
    </row>
    <row r="5" spans="1:9" ht="16.5" customHeight="1" x14ac:dyDescent="0.25">
      <c r="A5" s="95" t="s">
        <v>4</v>
      </c>
      <c r="B5" s="96" t="s">
        <v>5</v>
      </c>
      <c r="C5" s="96"/>
      <c r="D5" s="96"/>
      <c r="E5" s="96"/>
      <c r="F5" s="96"/>
      <c r="G5" s="97" t="s">
        <v>6</v>
      </c>
      <c r="H5" s="92" t="s">
        <v>7</v>
      </c>
      <c r="I5" s="92" t="s">
        <v>8</v>
      </c>
    </row>
    <row r="6" spans="1:9" s="3" customFormat="1" ht="13.5" customHeight="1" x14ac:dyDescent="0.25">
      <c r="A6" s="95"/>
      <c r="B6" s="96"/>
      <c r="C6" s="96"/>
      <c r="D6" s="96"/>
      <c r="E6" s="96"/>
      <c r="F6" s="96"/>
      <c r="G6" s="97"/>
      <c r="H6" s="98" t="s">
        <v>9</v>
      </c>
      <c r="I6" s="98" t="s">
        <v>9</v>
      </c>
    </row>
    <row r="7" spans="1:9" s="3" customFormat="1" ht="51.75" x14ac:dyDescent="0.25">
      <c r="A7" s="95"/>
      <c r="B7" s="6" t="s">
        <v>10</v>
      </c>
      <c r="C7" s="6" t="s">
        <v>11</v>
      </c>
      <c r="D7" s="6" t="s">
        <v>12</v>
      </c>
      <c r="E7" s="6" t="s">
        <v>13</v>
      </c>
      <c r="F7" s="7" t="s">
        <v>14</v>
      </c>
      <c r="G7" s="97"/>
      <c r="H7" s="98"/>
      <c r="I7" s="98"/>
    </row>
    <row r="8" spans="1:9" x14ac:dyDescent="0.25">
      <c r="A8" s="99">
        <v>1</v>
      </c>
      <c r="B8" s="8">
        <v>70</v>
      </c>
      <c r="C8" s="9"/>
      <c r="D8" s="10"/>
      <c r="E8" s="10"/>
      <c r="F8" s="11"/>
      <c r="G8" s="12" t="s">
        <v>15</v>
      </c>
      <c r="H8" s="13">
        <f>H9+H19+H23</f>
        <v>696427</v>
      </c>
      <c r="I8" s="13">
        <f>I9+I19+I23</f>
        <v>696427</v>
      </c>
    </row>
    <row r="9" spans="1:9" ht="25.5" x14ac:dyDescent="0.25">
      <c r="A9" s="100"/>
      <c r="B9" s="9">
        <v>70</v>
      </c>
      <c r="C9" s="14" t="s">
        <v>16</v>
      </c>
      <c r="D9" s="15"/>
      <c r="E9" s="15"/>
      <c r="F9" s="15"/>
      <c r="G9" s="16" t="s">
        <v>17</v>
      </c>
      <c r="H9" s="13">
        <f>H10</f>
        <v>196427</v>
      </c>
      <c r="I9" s="13">
        <f>I10</f>
        <v>196427</v>
      </c>
    </row>
    <row r="10" spans="1:9" x14ac:dyDescent="0.25">
      <c r="A10" s="100"/>
      <c r="B10" s="9">
        <v>70</v>
      </c>
      <c r="C10" s="14" t="s">
        <v>16</v>
      </c>
      <c r="D10" s="15"/>
      <c r="E10" s="15"/>
      <c r="F10" s="15" t="s">
        <v>18</v>
      </c>
      <c r="G10" s="17" t="s">
        <v>19</v>
      </c>
      <c r="H10" s="18">
        <f>H11+H13+H17</f>
        <v>196427</v>
      </c>
      <c r="I10" s="18">
        <f>I11+I13+I17</f>
        <v>196427</v>
      </c>
    </row>
    <row r="11" spans="1:9" x14ac:dyDescent="0.25">
      <c r="A11" s="100"/>
      <c r="B11" s="9">
        <v>70</v>
      </c>
      <c r="C11" s="14" t="s">
        <v>16</v>
      </c>
      <c r="D11" s="15" t="s">
        <v>20</v>
      </c>
      <c r="E11" s="15"/>
      <c r="F11" s="15"/>
      <c r="G11" s="19" t="s">
        <v>21</v>
      </c>
      <c r="H11" s="18">
        <f>H12</f>
        <v>30000</v>
      </c>
      <c r="I11" s="18">
        <f>I12</f>
        <v>30000</v>
      </c>
    </row>
    <row r="12" spans="1:9" x14ac:dyDescent="0.25">
      <c r="A12" s="100"/>
      <c r="B12" s="9">
        <v>70</v>
      </c>
      <c r="C12" s="14" t="s">
        <v>16</v>
      </c>
      <c r="D12" s="15" t="s">
        <v>20</v>
      </c>
      <c r="E12" s="7" t="s">
        <v>22</v>
      </c>
      <c r="F12" s="15"/>
      <c r="G12" s="20" t="s">
        <v>23</v>
      </c>
      <c r="H12" s="18">
        <v>30000</v>
      </c>
      <c r="I12" s="18">
        <v>30000</v>
      </c>
    </row>
    <row r="13" spans="1:9" x14ac:dyDescent="0.25">
      <c r="A13" s="100"/>
      <c r="B13" s="9">
        <v>70</v>
      </c>
      <c r="C13" s="14" t="s">
        <v>16</v>
      </c>
      <c r="D13" s="15" t="s">
        <v>24</v>
      </c>
      <c r="E13" s="7"/>
      <c r="F13" s="15"/>
      <c r="G13" s="19" t="s">
        <v>25</v>
      </c>
      <c r="H13" s="18">
        <f>SUM(H14:H16)</f>
        <v>165000</v>
      </c>
      <c r="I13" s="18">
        <f>SUM(I14:I16)</f>
        <v>165000</v>
      </c>
    </row>
    <row r="14" spans="1:9" x14ac:dyDescent="0.25">
      <c r="A14" s="100"/>
      <c r="B14" s="9">
        <v>70</v>
      </c>
      <c r="C14" s="14" t="s">
        <v>16</v>
      </c>
      <c r="D14" s="15" t="s">
        <v>24</v>
      </c>
      <c r="E14" s="7" t="s">
        <v>22</v>
      </c>
      <c r="F14" s="15"/>
      <c r="G14" s="20" t="s">
        <v>23</v>
      </c>
      <c r="H14" s="18">
        <v>165000</v>
      </c>
      <c r="I14" s="18">
        <v>165000</v>
      </c>
    </row>
    <row r="15" spans="1:9" ht="25.5" hidden="1" x14ac:dyDescent="0.25">
      <c r="A15" s="100"/>
      <c r="B15" s="9">
        <v>70</v>
      </c>
      <c r="C15" s="14" t="s">
        <v>16</v>
      </c>
      <c r="D15" s="15" t="s">
        <v>24</v>
      </c>
      <c r="E15" s="7" t="s">
        <v>26</v>
      </c>
      <c r="F15" s="15"/>
      <c r="G15" s="21" t="s">
        <v>27</v>
      </c>
      <c r="H15" s="18"/>
      <c r="I15" s="18"/>
    </row>
    <row r="16" spans="1:9" ht="38.25" hidden="1" x14ac:dyDescent="0.25">
      <c r="A16" s="100"/>
      <c r="B16" s="9">
        <v>70</v>
      </c>
      <c r="C16" s="14" t="s">
        <v>16</v>
      </c>
      <c r="D16" s="15" t="s">
        <v>24</v>
      </c>
      <c r="E16" s="7" t="s">
        <v>28</v>
      </c>
      <c r="F16" s="15"/>
      <c r="G16" s="21" t="s">
        <v>29</v>
      </c>
      <c r="H16" s="18"/>
      <c r="I16" s="18"/>
    </row>
    <row r="17" spans="1:9" ht="26.25" x14ac:dyDescent="0.25">
      <c r="A17" s="100"/>
      <c r="B17" s="9">
        <v>70</v>
      </c>
      <c r="C17" s="14" t="s">
        <v>16</v>
      </c>
      <c r="D17" s="15" t="s">
        <v>30</v>
      </c>
      <c r="E17" s="7"/>
      <c r="F17" s="15"/>
      <c r="G17" s="19" t="s">
        <v>31</v>
      </c>
      <c r="H17" s="18">
        <f>H18</f>
        <v>1427</v>
      </c>
      <c r="I17" s="18">
        <f>I18</f>
        <v>1427</v>
      </c>
    </row>
    <row r="18" spans="1:9" ht="51.75" x14ac:dyDescent="0.25">
      <c r="A18" s="100"/>
      <c r="B18" s="9">
        <v>70</v>
      </c>
      <c r="C18" s="14" t="s">
        <v>16</v>
      </c>
      <c r="D18" s="15" t="s">
        <v>30</v>
      </c>
      <c r="E18" s="7" t="s">
        <v>32</v>
      </c>
      <c r="F18" s="15"/>
      <c r="G18" s="22" t="s">
        <v>33</v>
      </c>
      <c r="H18" s="18">
        <v>1427</v>
      </c>
      <c r="I18" s="18">
        <v>1427</v>
      </c>
    </row>
    <row r="19" spans="1:9" hidden="1" x14ac:dyDescent="0.25">
      <c r="A19" s="100"/>
      <c r="B19" s="9">
        <v>70</v>
      </c>
      <c r="C19" s="14" t="s">
        <v>34</v>
      </c>
      <c r="D19" s="15"/>
      <c r="E19" s="15"/>
      <c r="F19" s="15"/>
      <c r="G19" s="16" t="s">
        <v>35</v>
      </c>
      <c r="H19" s="13">
        <f>H20</f>
        <v>0</v>
      </c>
      <c r="I19" s="13">
        <f>I20</f>
        <v>0</v>
      </c>
    </row>
    <row r="20" spans="1:9" hidden="1" x14ac:dyDescent="0.25">
      <c r="A20" s="100"/>
      <c r="B20" s="9">
        <v>70</v>
      </c>
      <c r="C20" s="14" t="s">
        <v>34</v>
      </c>
      <c r="D20" s="15"/>
      <c r="E20" s="15"/>
      <c r="F20" s="15" t="s">
        <v>18</v>
      </c>
      <c r="G20" s="17" t="s">
        <v>19</v>
      </c>
      <c r="H20" s="18">
        <f>H22</f>
        <v>0</v>
      </c>
      <c r="I20" s="18">
        <f>I22</f>
        <v>0</v>
      </c>
    </row>
    <row r="21" spans="1:9" hidden="1" x14ac:dyDescent="0.25">
      <c r="A21" s="100"/>
      <c r="B21" s="9">
        <v>70</v>
      </c>
      <c r="C21" s="14" t="s">
        <v>34</v>
      </c>
      <c r="D21" s="15" t="s">
        <v>20</v>
      </c>
      <c r="E21" s="15"/>
      <c r="F21" s="15"/>
      <c r="G21" s="23" t="s">
        <v>36</v>
      </c>
      <c r="H21" s="18">
        <f>H22</f>
        <v>0</v>
      </c>
      <c r="I21" s="18">
        <f>I22</f>
        <v>0</v>
      </c>
    </row>
    <row r="22" spans="1:9" hidden="1" x14ac:dyDescent="0.25">
      <c r="A22" s="100"/>
      <c r="B22" s="9">
        <v>70</v>
      </c>
      <c r="C22" s="14" t="s">
        <v>34</v>
      </c>
      <c r="D22" s="15" t="s">
        <v>20</v>
      </c>
      <c r="E22" s="7" t="s">
        <v>22</v>
      </c>
      <c r="F22" s="24"/>
      <c r="G22" s="25" t="s">
        <v>23</v>
      </c>
      <c r="H22" s="18"/>
      <c r="I22" s="18"/>
    </row>
    <row r="23" spans="1:9" x14ac:dyDescent="0.25">
      <c r="A23" s="100"/>
      <c r="B23" s="9">
        <v>70</v>
      </c>
      <c r="C23" s="14" t="s">
        <v>37</v>
      </c>
      <c r="D23" s="15"/>
      <c r="E23" s="15"/>
      <c r="F23" s="15"/>
      <c r="G23" s="16" t="s">
        <v>38</v>
      </c>
      <c r="H23" s="13">
        <f>H24</f>
        <v>500000</v>
      </c>
      <c r="I23" s="13">
        <f>I24</f>
        <v>500000</v>
      </c>
    </row>
    <row r="24" spans="1:9" s="26" customFormat="1" ht="12.75" x14ac:dyDescent="0.2">
      <c r="A24" s="100"/>
      <c r="B24" s="9">
        <v>70</v>
      </c>
      <c r="C24" s="9">
        <v>3</v>
      </c>
      <c r="D24" s="10"/>
      <c r="E24" s="10"/>
      <c r="F24" s="11" t="s">
        <v>18</v>
      </c>
      <c r="G24" s="17" t="s">
        <v>19</v>
      </c>
      <c r="H24" s="27">
        <f>H25+H27</f>
        <v>500000</v>
      </c>
      <c r="I24" s="27">
        <f>I25+I27</f>
        <v>500000</v>
      </c>
    </row>
    <row r="25" spans="1:9" s="26" customFormat="1" ht="12.75" x14ac:dyDescent="0.2">
      <c r="A25" s="100"/>
      <c r="B25" s="9">
        <v>70</v>
      </c>
      <c r="C25" s="9">
        <v>3</v>
      </c>
      <c r="D25" s="15" t="s">
        <v>20</v>
      </c>
      <c r="E25" s="10"/>
      <c r="F25" s="28"/>
      <c r="G25" s="23" t="s">
        <v>39</v>
      </c>
      <c r="H25" s="18">
        <f>H26</f>
        <v>100000</v>
      </c>
      <c r="I25" s="18">
        <f>I26</f>
        <v>100000</v>
      </c>
    </row>
    <row r="26" spans="1:9" s="26" customFormat="1" ht="12.75" x14ac:dyDescent="0.2">
      <c r="A26" s="100"/>
      <c r="B26" s="9">
        <v>70</v>
      </c>
      <c r="C26" s="9">
        <v>3</v>
      </c>
      <c r="D26" s="15" t="s">
        <v>20</v>
      </c>
      <c r="E26" s="7" t="s">
        <v>22</v>
      </c>
      <c r="F26" s="28"/>
      <c r="G26" s="29" t="s">
        <v>23</v>
      </c>
      <c r="H26" s="18">
        <v>100000</v>
      </c>
      <c r="I26" s="18">
        <v>100000</v>
      </c>
    </row>
    <row r="27" spans="1:9" s="26" customFormat="1" ht="12.75" x14ac:dyDescent="0.2">
      <c r="A27" s="100"/>
      <c r="B27" s="9">
        <v>70</v>
      </c>
      <c r="C27" s="9">
        <v>3</v>
      </c>
      <c r="D27" s="15" t="s">
        <v>24</v>
      </c>
      <c r="E27" s="10"/>
      <c r="F27" s="28"/>
      <c r="G27" s="23" t="s">
        <v>40</v>
      </c>
      <c r="H27" s="18">
        <f>H28</f>
        <v>400000</v>
      </c>
      <c r="I27" s="18">
        <f>I28</f>
        <v>400000</v>
      </c>
    </row>
    <row r="28" spans="1:9" s="26" customFormat="1" ht="12.75" x14ac:dyDescent="0.2">
      <c r="A28" s="101"/>
      <c r="B28" s="9">
        <v>70</v>
      </c>
      <c r="C28" s="9">
        <v>3</v>
      </c>
      <c r="D28" s="15" t="s">
        <v>24</v>
      </c>
      <c r="E28" s="7" t="s">
        <v>22</v>
      </c>
      <c r="F28" s="28"/>
      <c r="G28" s="25" t="s">
        <v>23</v>
      </c>
      <c r="H28" s="18">
        <v>400000</v>
      </c>
      <c r="I28" s="18">
        <v>400000</v>
      </c>
    </row>
    <row r="29" spans="1:9" x14ac:dyDescent="0.25">
      <c r="A29" s="99">
        <v>2</v>
      </c>
      <c r="B29" s="30">
        <v>71</v>
      </c>
      <c r="C29" s="31"/>
      <c r="D29" s="31"/>
      <c r="E29" s="31"/>
      <c r="F29" s="24"/>
      <c r="G29" s="32" t="s">
        <v>41</v>
      </c>
      <c r="H29" s="13">
        <f>H30</f>
        <v>4076386</v>
      </c>
      <c r="I29" s="13">
        <f>I30</f>
        <v>2076386</v>
      </c>
    </row>
    <row r="30" spans="1:9" s="26" customFormat="1" ht="12.75" x14ac:dyDescent="0.2">
      <c r="A30" s="100"/>
      <c r="B30" s="9">
        <v>71</v>
      </c>
      <c r="C30" s="9">
        <v>0</v>
      </c>
      <c r="D30" s="33"/>
      <c r="E30" s="33"/>
      <c r="F30" s="7" t="s">
        <v>18</v>
      </c>
      <c r="G30" s="34" t="s">
        <v>19</v>
      </c>
      <c r="H30" s="27">
        <f>H31+H33+H35</f>
        <v>4076386</v>
      </c>
      <c r="I30" s="27">
        <f>I31+I33+I35</f>
        <v>2076386</v>
      </c>
    </row>
    <row r="31" spans="1:9" s="26" customFormat="1" ht="25.5" x14ac:dyDescent="0.2">
      <c r="A31" s="100"/>
      <c r="B31" s="9">
        <v>71</v>
      </c>
      <c r="C31" s="9">
        <v>0</v>
      </c>
      <c r="D31" s="15" t="s">
        <v>20</v>
      </c>
      <c r="E31" s="33"/>
      <c r="F31" s="35"/>
      <c r="G31" s="19" t="s">
        <v>42</v>
      </c>
      <c r="H31" s="18">
        <f>H32</f>
        <v>500000</v>
      </c>
      <c r="I31" s="18">
        <f>I32</f>
        <v>500000</v>
      </c>
    </row>
    <row r="32" spans="1:9" s="26" customFormat="1" ht="12.75" x14ac:dyDescent="0.2">
      <c r="A32" s="100"/>
      <c r="B32" s="9">
        <v>71</v>
      </c>
      <c r="C32" s="9">
        <v>0</v>
      </c>
      <c r="D32" s="15" t="s">
        <v>20</v>
      </c>
      <c r="E32" s="7" t="s">
        <v>22</v>
      </c>
      <c r="F32" s="35"/>
      <c r="G32" s="20" t="s">
        <v>23</v>
      </c>
      <c r="H32" s="18">
        <v>500000</v>
      </c>
      <c r="I32" s="18">
        <v>500000</v>
      </c>
    </row>
    <row r="33" spans="1:9" s="26" customFormat="1" ht="12.75" hidden="1" x14ac:dyDescent="0.2">
      <c r="A33" s="100"/>
      <c r="B33" s="9">
        <v>71</v>
      </c>
      <c r="C33" s="9">
        <v>0</v>
      </c>
      <c r="D33" s="15" t="s">
        <v>24</v>
      </c>
      <c r="E33" s="7"/>
      <c r="F33" s="35"/>
      <c r="G33" s="19" t="s">
        <v>43</v>
      </c>
      <c r="H33" s="18">
        <f>H34</f>
        <v>0</v>
      </c>
      <c r="I33" s="18">
        <f>I34</f>
        <v>0</v>
      </c>
    </row>
    <row r="34" spans="1:9" s="26" customFormat="1" ht="12.75" hidden="1" x14ac:dyDescent="0.2">
      <c r="A34" s="100"/>
      <c r="B34" s="9">
        <v>71</v>
      </c>
      <c r="C34" s="9">
        <v>0</v>
      </c>
      <c r="D34" s="15" t="s">
        <v>24</v>
      </c>
      <c r="E34" s="7" t="s">
        <v>22</v>
      </c>
      <c r="F34" s="35"/>
      <c r="G34" s="20" t="s">
        <v>23</v>
      </c>
      <c r="H34" s="18"/>
      <c r="I34" s="18"/>
    </row>
    <row r="35" spans="1:9" s="26" customFormat="1" ht="25.5" x14ac:dyDescent="0.2">
      <c r="A35" s="100"/>
      <c r="B35" s="9">
        <v>71</v>
      </c>
      <c r="C35" s="9">
        <v>0</v>
      </c>
      <c r="D35" s="15" t="s">
        <v>30</v>
      </c>
      <c r="E35" s="7"/>
      <c r="F35" s="35"/>
      <c r="G35" s="19" t="s">
        <v>44</v>
      </c>
      <c r="H35" s="18">
        <f>SUM(H36:H40)</f>
        <v>3576386</v>
      </c>
      <c r="I35" s="18">
        <f>SUM(I36:I40)</f>
        <v>1576386</v>
      </c>
    </row>
    <row r="36" spans="1:9" s="26" customFormat="1" ht="27" customHeight="1" x14ac:dyDescent="0.2">
      <c r="A36" s="100"/>
      <c r="B36" s="9">
        <v>71</v>
      </c>
      <c r="C36" s="9">
        <v>0</v>
      </c>
      <c r="D36" s="15" t="s">
        <v>30</v>
      </c>
      <c r="E36" s="7" t="s">
        <v>45</v>
      </c>
      <c r="F36" s="35"/>
      <c r="G36" s="20" t="s">
        <v>46</v>
      </c>
      <c r="H36" s="18">
        <v>2576386</v>
      </c>
      <c r="I36" s="18">
        <v>1076386</v>
      </c>
    </row>
    <row r="37" spans="1:9" s="26" customFormat="1" ht="38.25" hidden="1" x14ac:dyDescent="0.2">
      <c r="A37" s="100"/>
      <c r="B37" s="9">
        <v>71</v>
      </c>
      <c r="C37" s="9">
        <v>0</v>
      </c>
      <c r="D37" s="15" t="s">
        <v>30</v>
      </c>
      <c r="E37" s="7" t="s">
        <v>47</v>
      </c>
      <c r="F37" s="35"/>
      <c r="G37" s="36" t="s">
        <v>48</v>
      </c>
      <c r="H37" s="18"/>
      <c r="I37" s="18"/>
    </row>
    <row r="38" spans="1:9" s="26" customFormat="1" ht="12.75" x14ac:dyDescent="0.2">
      <c r="A38" s="100"/>
      <c r="B38" s="9">
        <v>71</v>
      </c>
      <c r="C38" s="9">
        <v>0</v>
      </c>
      <c r="D38" s="15" t="s">
        <v>30</v>
      </c>
      <c r="E38" s="7" t="s">
        <v>22</v>
      </c>
      <c r="F38" s="35"/>
      <c r="G38" s="25" t="s">
        <v>23</v>
      </c>
      <c r="H38" s="18">
        <v>1000000</v>
      </c>
      <c r="I38" s="18">
        <v>500000</v>
      </c>
    </row>
    <row r="39" spans="1:9" s="26" customFormat="1" ht="38.25" hidden="1" x14ac:dyDescent="0.2">
      <c r="A39" s="100"/>
      <c r="B39" s="9">
        <v>71</v>
      </c>
      <c r="C39" s="9">
        <v>0</v>
      </c>
      <c r="D39" s="15" t="s">
        <v>30</v>
      </c>
      <c r="E39" s="7" t="s">
        <v>49</v>
      </c>
      <c r="F39" s="35"/>
      <c r="G39" s="37" t="s">
        <v>50</v>
      </c>
      <c r="H39" s="18"/>
      <c r="I39" s="18"/>
    </row>
    <row r="40" spans="1:9" s="26" customFormat="1" ht="38.25" hidden="1" x14ac:dyDescent="0.2">
      <c r="A40" s="101"/>
      <c r="B40" s="9">
        <v>71</v>
      </c>
      <c r="C40" s="9">
        <v>0</v>
      </c>
      <c r="D40" s="15" t="s">
        <v>30</v>
      </c>
      <c r="E40" s="35" t="s">
        <v>51</v>
      </c>
      <c r="F40" s="35"/>
      <c r="G40" s="38" t="s">
        <v>52</v>
      </c>
      <c r="H40" s="18"/>
      <c r="I40" s="18"/>
    </row>
    <row r="41" spans="1:9" x14ac:dyDescent="0.25">
      <c r="A41" s="99">
        <v>3</v>
      </c>
      <c r="B41" s="39">
        <v>72</v>
      </c>
      <c r="C41" s="9"/>
      <c r="D41" s="40"/>
      <c r="E41" s="40"/>
      <c r="F41" s="35"/>
      <c r="G41" s="41" t="s">
        <v>53</v>
      </c>
      <c r="H41" s="13">
        <f>H42+H87</f>
        <v>328178195</v>
      </c>
      <c r="I41" s="13">
        <f>I42+I87</f>
        <v>325981448</v>
      </c>
    </row>
    <row r="42" spans="1:9" x14ac:dyDescent="0.25">
      <c r="A42" s="100"/>
      <c r="B42" s="42">
        <v>72</v>
      </c>
      <c r="C42" s="9">
        <v>1</v>
      </c>
      <c r="D42" s="40"/>
      <c r="E42" s="40"/>
      <c r="F42" s="35"/>
      <c r="G42" s="41" t="s">
        <v>54</v>
      </c>
      <c r="H42" s="13">
        <f>H43</f>
        <v>325624495</v>
      </c>
      <c r="I42" s="13">
        <f>I43</f>
        <v>323427748</v>
      </c>
    </row>
    <row r="43" spans="1:9" x14ac:dyDescent="0.25">
      <c r="A43" s="100"/>
      <c r="B43" s="42">
        <v>72</v>
      </c>
      <c r="C43" s="9">
        <v>1</v>
      </c>
      <c r="D43" s="40"/>
      <c r="E43" s="40"/>
      <c r="F43" s="35" t="s">
        <v>18</v>
      </c>
      <c r="G43" s="34" t="s">
        <v>19</v>
      </c>
      <c r="H43" s="18">
        <f>H44+H51+H53+H58+H66+H68+H83+H85</f>
        <v>325624495</v>
      </c>
      <c r="I43" s="18">
        <f>I44+I51+I53+I58+I66+I68+I83+I85</f>
        <v>323427748</v>
      </c>
    </row>
    <row r="44" spans="1:9" ht="18" customHeight="1" x14ac:dyDescent="0.25">
      <c r="A44" s="100"/>
      <c r="B44" s="42">
        <v>72</v>
      </c>
      <c r="C44" s="9">
        <v>1</v>
      </c>
      <c r="D44" s="43" t="s">
        <v>55</v>
      </c>
      <c r="E44" s="40"/>
      <c r="F44" s="35"/>
      <c r="G44" s="44" t="s">
        <v>56</v>
      </c>
      <c r="H44" s="18">
        <f>H45</f>
        <v>13282400</v>
      </c>
      <c r="I44" s="18">
        <f>I45</f>
        <v>13282400</v>
      </c>
    </row>
    <row r="45" spans="1:9" ht="18" customHeight="1" x14ac:dyDescent="0.25">
      <c r="A45" s="100"/>
      <c r="B45" s="42">
        <v>72</v>
      </c>
      <c r="C45" s="9">
        <v>1</v>
      </c>
      <c r="D45" s="43" t="s">
        <v>57</v>
      </c>
      <c r="E45" s="40"/>
      <c r="F45" s="35"/>
      <c r="G45" s="44" t="s">
        <v>58</v>
      </c>
      <c r="H45" s="18">
        <f>SUM(H46:H50)</f>
        <v>13282400</v>
      </c>
      <c r="I45" s="18">
        <f>SUM(I46:I50)</f>
        <v>13282400</v>
      </c>
    </row>
    <row r="46" spans="1:9" ht="81.75" customHeight="1" x14ac:dyDescent="0.25">
      <c r="A46" s="100"/>
      <c r="B46" s="42">
        <v>72</v>
      </c>
      <c r="C46" s="9">
        <v>1</v>
      </c>
      <c r="D46" s="43" t="s">
        <v>57</v>
      </c>
      <c r="E46" s="40">
        <v>50500</v>
      </c>
      <c r="F46" s="35"/>
      <c r="G46" s="44" t="s">
        <v>59</v>
      </c>
      <c r="H46" s="18">
        <v>343900</v>
      </c>
      <c r="I46" s="18">
        <v>343900</v>
      </c>
    </row>
    <row r="47" spans="1:9" ht="39" x14ac:dyDescent="0.25">
      <c r="A47" s="100"/>
      <c r="B47" s="42">
        <v>72</v>
      </c>
      <c r="C47" s="9">
        <v>1</v>
      </c>
      <c r="D47" s="43" t="s">
        <v>57</v>
      </c>
      <c r="E47" s="40">
        <v>51790</v>
      </c>
      <c r="F47" s="35"/>
      <c r="G47" s="44" t="s">
        <v>60</v>
      </c>
      <c r="H47" s="18">
        <v>1064400</v>
      </c>
      <c r="I47" s="18">
        <v>1064400</v>
      </c>
    </row>
    <row r="48" spans="1:9" ht="51.75" x14ac:dyDescent="0.25">
      <c r="A48" s="100"/>
      <c r="B48" s="42">
        <v>72</v>
      </c>
      <c r="C48" s="9">
        <v>1</v>
      </c>
      <c r="D48" s="43" t="s">
        <v>57</v>
      </c>
      <c r="E48" s="40">
        <v>53030</v>
      </c>
      <c r="F48" s="35"/>
      <c r="G48" s="44" t="s">
        <v>61</v>
      </c>
      <c r="H48" s="18">
        <v>11348200</v>
      </c>
      <c r="I48" s="18">
        <v>11348200</v>
      </c>
    </row>
    <row r="49" spans="1:9" ht="81" customHeight="1" x14ac:dyDescent="0.25">
      <c r="A49" s="100"/>
      <c r="B49" s="42">
        <v>72</v>
      </c>
      <c r="C49" s="9">
        <v>1</v>
      </c>
      <c r="D49" s="43" t="s">
        <v>57</v>
      </c>
      <c r="E49" s="40" t="s">
        <v>62</v>
      </c>
      <c r="F49" s="35"/>
      <c r="G49" s="44" t="s">
        <v>59</v>
      </c>
      <c r="H49" s="18">
        <v>15500</v>
      </c>
      <c r="I49" s="18">
        <v>15500</v>
      </c>
    </row>
    <row r="50" spans="1:9" ht="51.75" x14ac:dyDescent="0.25">
      <c r="A50" s="100"/>
      <c r="B50" s="42">
        <v>72</v>
      </c>
      <c r="C50" s="9">
        <v>1</v>
      </c>
      <c r="D50" s="43" t="s">
        <v>57</v>
      </c>
      <c r="E50" s="40" t="s">
        <v>63</v>
      </c>
      <c r="F50" s="35"/>
      <c r="G50" s="44" t="s">
        <v>61</v>
      </c>
      <c r="H50" s="18">
        <v>510400</v>
      </c>
      <c r="I50" s="18">
        <v>510400</v>
      </c>
    </row>
    <row r="51" spans="1:9" x14ac:dyDescent="0.25">
      <c r="A51" s="100"/>
      <c r="B51" s="42">
        <v>72</v>
      </c>
      <c r="C51" s="9">
        <v>1</v>
      </c>
      <c r="D51" s="15" t="s">
        <v>20</v>
      </c>
      <c r="E51" s="40"/>
      <c r="F51" s="35"/>
      <c r="G51" s="19" t="s">
        <v>64</v>
      </c>
      <c r="H51" s="18">
        <f>H52</f>
        <v>3844500</v>
      </c>
      <c r="I51" s="18">
        <f>SUM(I52)</f>
        <v>3645600</v>
      </c>
    </row>
    <row r="52" spans="1:9" x14ac:dyDescent="0.25">
      <c r="A52" s="100"/>
      <c r="B52" s="42">
        <v>72</v>
      </c>
      <c r="C52" s="9">
        <v>1</v>
      </c>
      <c r="D52" s="15" t="s">
        <v>20</v>
      </c>
      <c r="E52" s="7" t="s">
        <v>22</v>
      </c>
      <c r="F52" s="35"/>
      <c r="G52" s="25" t="s">
        <v>23</v>
      </c>
      <c r="H52" s="18">
        <v>3844500</v>
      </c>
      <c r="I52" s="18">
        <v>3645600</v>
      </c>
    </row>
    <row r="53" spans="1:9" x14ac:dyDescent="0.25">
      <c r="A53" s="100"/>
      <c r="B53" s="42">
        <v>72</v>
      </c>
      <c r="C53" s="9">
        <v>1</v>
      </c>
      <c r="D53" s="15" t="s">
        <v>24</v>
      </c>
      <c r="E53" s="40"/>
      <c r="F53" s="35"/>
      <c r="G53" s="19" t="s">
        <v>65</v>
      </c>
      <c r="H53" s="18">
        <f>SUM(H54:H57)</f>
        <v>45642547</v>
      </c>
      <c r="I53" s="18">
        <f>SUM(I54:I57)</f>
        <v>41032247</v>
      </c>
    </row>
    <row r="54" spans="1:9" ht="29.25" customHeight="1" x14ac:dyDescent="0.25">
      <c r="A54" s="100"/>
      <c r="B54" s="42">
        <v>72</v>
      </c>
      <c r="C54" s="9">
        <v>1</v>
      </c>
      <c r="D54" s="15" t="s">
        <v>24</v>
      </c>
      <c r="E54" s="7" t="s">
        <v>45</v>
      </c>
      <c r="F54" s="35"/>
      <c r="G54" s="45" t="s">
        <v>46</v>
      </c>
      <c r="H54" s="18">
        <v>42162247</v>
      </c>
      <c r="I54" s="18">
        <v>40162247</v>
      </c>
    </row>
    <row r="55" spans="1:9" ht="31.5" customHeight="1" x14ac:dyDescent="0.25">
      <c r="A55" s="100"/>
      <c r="B55" s="42">
        <v>72</v>
      </c>
      <c r="C55" s="9">
        <v>1</v>
      </c>
      <c r="D55" s="15" t="s">
        <v>24</v>
      </c>
      <c r="E55" s="7" t="s">
        <v>47</v>
      </c>
      <c r="F55" s="35"/>
      <c r="G55" s="36" t="s">
        <v>48</v>
      </c>
      <c r="H55" s="18">
        <v>800000</v>
      </c>
      <c r="I55" s="18">
        <v>800000</v>
      </c>
    </row>
    <row r="56" spans="1:9" x14ac:dyDescent="0.25">
      <c r="A56" s="100"/>
      <c r="B56" s="42">
        <v>72</v>
      </c>
      <c r="C56" s="9">
        <v>1</v>
      </c>
      <c r="D56" s="15" t="s">
        <v>24</v>
      </c>
      <c r="E56" s="7" t="s">
        <v>66</v>
      </c>
      <c r="F56" s="35"/>
      <c r="G56" s="46" t="s">
        <v>67</v>
      </c>
      <c r="H56" s="18">
        <v>2610300</v>
      </c>
      <c r="I56" s="18">
        <v>0</v>
      </c>
    </row>
    <row r="57" spans="1:9" x14ac:dyDescent="0.25">
      <c r="A57" s="100"/>
      <c r="B57" s="42">
        <v>72</v>
      </c>
      <c r="C57" s="9">
        <v>1</v>
      </c>
      <c r="D57" s="15" t="s">
        <v>24</v>
      </c>
      <c r="E57" s="7" t="s">
        <v>22</v>
      </c>
      <c r="F57" s="35"/>
      <c r="G57" s="25" t="s">
        <v>23</v>
      </c>
      <c r="H57" s="18">
        <v>70000</v>
      </c>
      <c r="I57" s="18">
        <v>70000</v>
      </c>
    </row>
    <row r="58" spans="1:9" x14ac:dyDescent="0.25">
      <c r="A58" s="100"/>
      <c r="B58" s="42">
        <v>72</v>
      </c>
      <c r="C58" s="9">
        <v>1</v>
      </c>
      <c r="D58" s="15" t="s">
        <v>30</v>
      </c>
      <c r="E58" s="7"/>
      <c r="F58" s="35"/>
      <c r="G58" s="19" t="s">
        <v>68</v>
      </c>
      <c r="H58" s="18">
        <f>SUM(H59:H65)</f>
        <v>49883495</v>
      </c>
      <c r="I58" s="18">
        <f>SUM(I59:I65)</f>
        <v>46059448</v>
      </c>
    </row>
    <row r="59" spans="1:9" ht="30.75" customHeight="1" x14ac:dyDescent="0.25">
      <c r="A59" s="100"/>
      <c r="B59" s="42">
        <v>72</v>
      </c>
      <c r="C59" s="9">
        <v>1</v>
      </c>
      <c r="D59" s="15" t="s">
        <v>30</v>
      </c>
      <c r="E59" s="7" t="s">
        <v>45</v>
      </c>
      <c r="F59" s="35"/>
      <c r="G59" s="45" t="s">
        <v>46</v>
      </c>
      <c r="H59" s="18">
        <v>39179472</v>
      </c>
      <c r="I59" s="18">
        <v>36955425</v>
      </c>
    </row>
    <row r="60" spans="1:9" ht="31.5" customHeight="1" x14ac:dyDescent="0.25">
      <c r="A60" s="100"/>
      <c r="B60" s="42">
        <v>72</v>
      </c>
      <c r="C60" s="9">
        <v>1</v>
      </c>
      <c r="D60" s="15" t="s">
        <v>30</v>
      </c>
      <c r="E60" s="7" t="s">
        <v>47</v>
      </c>
      <c r="F60" s="35"/>
      <c r="G60" s="36" t="s">
        <v>48</v>
      </c>
      <c r="H60" s="18">
        <v>1800000</v>
      </c>
      <c r="I60" s="18">
        <v>200000</v>
      </c>
    </row>
    <row r="61" spans="1:9" x14ac:dyDescent="0.25">
      <c r="A61" s="100"/>
      <c r="B61" s="42">
        <v>72</v>
      </c>
      <c r="C61" s="9">
        <v>1</v>
      </c>
      <c r="D61" s="15" t="s">
        <v>30</v>
      </c>
      <c r="E61" s="7" t="s">
        <v>22</v>
      </c>
      <c r="F61" s="35"/>
      <c r="G61" s="25" t="s">
        <v>23</v>
      </c>
      <c r="H61" s="18">
        <v>37800</v>
      </c>
      <c r="I61" s="18">
        <v>37800</v>
      </c>
    </row>
    <row r="62" spans="1:9" ht="38.25" x14ac:dyDescent="0.25">
      <c r="A62" s="100"/>
      <c r="B62" s="42">
        <v>72</v>
      </c>
      <c r="C62" s="9">
        <v>1</v>
      </c>
      <c r="D62" s="15" t="s">
        <v>30</v>
      </c>
      <c r="E62" s="7" t="s">
        <v>49</v>
      </c>
      <c r="F62" s="35"/>
      <c r="G62" s="47" t="s">
        <v>50</v>
      </c>
      <c r="H62" s="18">
        <v>7430670</v>
      </c>
      <c r="I62" s="18">
        <v>7430670</v>
      </c>
    </row>
    <row r="63" spans="1:9" ht="25.5" x14ac:dyDescent="0.25">
      <c r="A63" s="100"/>
      <c r="B63" s="42">
        <v>72</v>
      </c>
      <c r="C63" s="9">
        <v>1</v>
      </c>
      <c r="D63" s="15" t="s">
        <v>30</v>
      </c>
      <c r="E63" s="7" t="s">
        <v>51</v>
      </c>
      <c r="F63" s="35"/>
      <c r="G63" s="21" t="s">
        <v>69</v>
      </c>
      <c r="H63" s="18">
        <v>958353</v>
      </c>
      <c r="I63" s="18">
        <v>958353</v>
      </c>
    </row>
    <row r="64" spans="1:9" ht="64.5" x14ac:dyDescent="0.25">
      <c r="A64" s="100"/>
      <c r="B64" s="42">
        <v>72</v>
      </c>
      <c r="C64" s="9">
        <v>1</v>
      </c>
      <c r="D64" s="15" t="s">
        <v>30</v>
      </c>
      <c r="E64" s="7" t="s">
        <v>70</v>
      </c>
      <c r="F64" s="35"/>
      <c r="G64" s="37" t="s">
        <v>71</v>
      </c>
      <c r="H64" s="18">
        <v>258100</v>
      </c>
      <c r="I64" s="18">
        <v>258100</v>
      </c>
    </row>
    <row r="65" spans="1:9" ht="39" x14ac:dyDescent="0.25">
      <c r="A65" s="100"/>
      <c r="B65" s="42">
        <v>72</v>
      </c>
      <c r="C65" s="9">
        <v>1</v>
      </c>
      <c r="D65" s="15" t="s">
        <v>30</v>
      </c>
      <c r="E65" s="7" t="s">
        <v>72</v>
      </c>
      <c r="F65" s="35"/>
      <c r="G65" s="37" t="s">
        <v>73</v>
      </c>
      <c r="H65" s="18">
        <v>219100</v>
      </c>
      <c r="I65" s="18">
        <v>219100</v>
      </c>
    </row>
    <row r="66" spans="1:9" x14ac:dyDescent="0.25">
      <c r="A66" s="100"/>
      <c r="B66" s="42">
        <v>72</v>
      </c>
      <c r="C66" s="9">
        <v>1</v>
      </c>
      <c r="D66" s="15" t="s">
        <v>74</v>
      </c>
      <c r="E66" s="7"/>
      <c r="F66" s="35"/>
      <c r="G66" s="19" t="s">
        <v>75</v>
      </c>
      <c r="H66" s="18">
        <f>SUM(H67)</f>
        <v>1015300</v>
      </c>
      <c r="I66" s="18">
        <f>SUM(I67)</f>
        <v>1015300</v>
      </c>
    </row>
    <row r="67" spans="1:9" x14ac:dyDescent="0.25">
      <c r="A67" s="100"/>
      <c r="B67" s="42">
        <v>72</v>
      </c>
      <c r="C67" s="9">
        <v>1</v>
      </c>
      <c r="D67" s="15" t="s">
        <v>74</v>
      </c>
      <c r="E67" s="7" t="s">
        <v>22</v>
      </c>
      <c r="F67" s="35"/>
      <c r="G67" s="25" t="s">
        <v>23</v>
      </c>
      <c r="H67" s="18">
        <v>1015300</v>
      </c>
      <c r="I67" s="18">
        <v>1015300</v>
      </c>
    </row>
    <row r="68" spans="1:9" x14ac:dyDescent="0.25">
      <c r="A68" s="100"/>
      <c r="B68" s="42">
        <v>72</v>
      </c>
      <c r="C68" s="9">
        <v>1</v>
      </c>
      <c r="D68" s="15" t="s">
        <v>76</v>
      </c>
      <c r="E68" s="7"/>
      <c r="F68" s="35"/>
      <c r="G68" s="19" t="s">
        <v>77</v>
      </c>
      <c r="H68" s="18">
        <f>SUM(H69:H82)</f>
        <v>211156253</v>
      </c>
      <c r="I68" s="18">
        <f>SUM(I69:I82)</f>
        <v>217592753</v>
      </c>
    </row>
    <row r="69" spans="1:9" x14ac:dyDescent="0.25">
      <c r="A69" s="100"/>
      <c r="B69" s="42">
        <v>72</v>
      </c>
      <c r="C69" s="9">
        <v>1</v>
      </c>
      <c r="D69" s="15" t="s">
        <v>76</v>
      </c>
      <c r="E69" s="7" t="s">
        <v>78</v>
      </c>
      <c r="F69" s="35"/>
      <c r="G69" s="45" t="s">
        <v>79</v>
      </c>
      <c r="H69" s="18">
        <v>700000</v>
      </c>
      <c r="I69" s="18">
        <v>550000</v>
      </c>
    </row>
    <row r="70" spans="1:9" ht="39" x14ac:dyDescent="0.25">
      <c r="A70" s="100"/>
      <c r="B70" s="42">
        <v>72</v>
      </c>
      <c r="C70" s="9">
        <v>1</v>
      </c>
      <c r="D70" s="15" t="s">
        <v>76</v>
      </c>
      <c r="E70" s="7" t="s">
        <v>80</v>
      </c>
      <c r="F70" s="35"/>
      <c r="G70" s="22" t="s">
        <v>81</v>
      </c>
      <c r="H70" s="18">
        <v>143900</v>
      </c>
      <c r="I70" s="18">
        <v>166200</v>
      </c>
    </row>
    <row r="71" spans="1:9" ht="38.25" x14ac:dyDescent="0.25">
      <c r="A71" s="100"/>
      <c r="B71" s="42">
        <v>72</v>
      </c>
      <c r="C71" s="9">
        <v>1</v>
      </c>
      <c r="D71" s="15" t="s">
        <v>76</v>
      </c>
      <c r="E71" s="7" t="s">
        <v>82</v>
      </c>
      <c r="F71" s="35"/>
      <c r="G71" s="21" t="s">
        <v>83</v>
      </c>
      <c r="H71" s="18">
        <v>293200</v>
      </c>
      <c r="I71" s="18">
        <v>300500</v>
      </c>
    </row>
    <row r="72" spans="1:9" ht="38.25" x14ac:dyDescent="0.25">
      <c r="A72" s="100"/>
      <c r="B72" s="42">
        <v>72</v>
      </c>
      <c r="C72" s="9">
        <v>1</v>
      </c>
      <c r="D72" s="15" t="s">
        <v>76</v>
      </c>
      <c r="E72" s="7" t="s">
        <v>49</v>
      </c>
      <c r="F72" s="35"/>
      <c r="G72" s="47" t="s">
        <v>50</v>
      </c>
      <c r="H72" s="18">
        <v>6156170</v>
      </c>
      <c r="I72" s="18">
        <v>6156170</v>
      </c>
    </row>
    <row r="73" spans="1:9" ht="25.5" x14ac:dyDescent="0.25">
      <c r="A73" s="100"/>
      <c r="B73" s="42">
        <v>72</v>
      </c>
      <c r="C73" s="9">
        <v>1</v>
      </c>
      <c r="D73" s="15" t="s">
        <v>76</v>
      </c>
      <c r="E73" s="7" t="s">
        <v>51</v>
      </c>
      <c r="F73" s="35"/>
      <c r="G73" s="21" t="s">
        <v>69</v>
      </c>
      <c r="H73" s="18">
        <v>1086383</v>
      </c>
      <c r="I73" s="18">
        <v>1086383</v>
      </c>
    </row>
    <row r="74" spans="1:9" ht="38.25" x14ac:dyDescent="0.25">
      <c r="A74" s="100"/>
      <c r="B74" s="42">
        <v>72</v>
      </c>
      <c r="C74" s="9">
        <v>1</v>
      </c>
      <c r="D74" s="15" t="s">
        <v>76</v>
      </c>
      <c r="E74" s="7" t="s">
        <v>84</v>
      </c>
      <c r="F74" s="35"/>
      <c r="G74" s="21" t="s">
        <v>85</v>
      </c>
      <c r="H74" s="18">
        <f>1392300+88800</f>
        <v>1481100</v>
      </c>
      <c r="I74" s="18">
        <f>1392300+88800</f>
        <v>1481100</v>
      </c>
    </row>
    <row r="75" spans="1:9" ht="38.25" x14ac:dyDescent="0.25">
      <c r="A75" s="100"/>
      <c r="B75" s="42">
        <v>72</v>
      </c>
      <c r="C75" s="9">
        <v>1</v>
      </c>
      <c r="D75" s="15" t="s">
        <v>76</v>
      </c>
      <c r="E75" s="7" t="s">
        <v>86</v>
      </c>
      <c r="F75" s="35"/>
      <c r="G75" s="21" t="s">
        <v>87</v>
      </c>
      <c r="H75" s="18">
        <v>30300</v>
      </c>
      <c r="I75" s="18">
        <v>30300</v>
      </c>
    </row>
    <row r="76" spans="1:9" ht="26.25" x14ac:dyDescent="0.25">
      <c r="A76" s="100"/>
      <c r="B76" s="42">
        <v>72</v>
      </c>
      <c r="C76" s="9">
        <v>1</v>
      </c>
      <c r="D76" s="15" t="s">
        <v>76</v>
      </c>
      <c r="E76" s="7" t="s">
        <v>88</v>
      </c>
      <c r="F76" s="35"/>
      <c r="G76" s="22" t="s">
        <v>89</v>
      </c>
      <c r="H76" s="18">
        <v>190707800</v>
      </c>
      <c r="I76" s="18">
        <v>197264700</v>
      </c>
    </row>
    <row r="77" spans="1:9" x14ac:dyDescent="0.25">
      <c r="A77" s="100"/>
      <c r="B77" s="42">
        <v>72</v>
      </c>
      <c r="C77" s="9">
        <v>1</v>
      </c>
      <c r="D77" s="15" t="s">
        <v>76</v>
      </c>
      <c r="E77" s="7" t="s">
        <v>90</v>
      </c>
      <c r="F77" s="35"/>
      <c r="G77" s="22" t="s">
        <v>91</v>
      </c>
      <c r="H77" s="18">
        <f>5574900+358800</f>
        <v>5933700</v>
      </c>
      <c r="I77" s="18">
        <f>5574900+358800</f>
        <v>5933700</v>
      </c>
    </row>
    <row r="78" spans="1:9" ht="64.5" x14ac:dyDescent="0.25">
      <c r="A78" s="100"/>
      <c r="B78" s="42">
        <v>72</v>
      </c>
      <c r="C78" s="9">
        <v>1</v>
      </c>
      <c r="D78" s="15" t="s">
        <v>76</v>
      </c>
      <c r="E78" s="7" t="s">
        <v>92</v>
      </c>
      <c r="F78" s="35"/>
      <c r="G78" s="22" t="s">
        <v>93</v>
      </c>
      <c r="H78" s="18">
        <v>47200</v>
      </c>
      <c r="I78" s="18">
        <v>47200</v>
      </c>
    </row>
    <row r="79" spans="1:9" ht="39" x14ac:dyDescent="0.25">
      <c r="A79" s="100"/>
      <c r="B79" s="42">
        <v>72</v>
      </c>
      <c r="C79" s="9">
        <v>1</v>
      </c>
      <c r="D79" s="15" t="s">
        <v>76</v>
      </c>
      <c r="E79" s="7" t="s">
        <v>94</v>
      </c>
      <c r="F79" s="35"/>
      <c r="G79" s="22" t="s">
        <v>95</v>
      </c>
      <c r="H79" s="18">
        <v>1573000</v>
      </c>
      <c r="I79" s="18">
        <v>1573000</v>
      </c>
    </row>
    <row r="80" spans="1:9" ht="39" x14ac:dyDescent="0.25">
      <c r="A80" s="100"/>
      <c r="B80" s="42">
        <v>72</v>
      </c>
      <c r="C80" s="9">
        <v>1</v>
      </c>
      <c r="D80" s="15" t="s">
        <v>76</v>
      </c>
      <c r="E80" s="35" t="s">
        <v>96</v>
      </c>
      <c r="F80" s="35"/>
      <c r="G80" s="22" t="s">
        <v>97</v>
      </c>
      <c r="H80" s="18">
        <v>2765700</v>
      </c>
      <c r="I80" s="18">
        <v>2876200</v>
      </c>
    </row>
    <row r="81" spans="1:9" ht="39" x14ac:dyDescent="0.25">
      <c r="A81" s="100"/>
      <c r="B81" s="42">
        <v>72</v>
      </c>
      <c r="C81" s="9">
        <v>1</v>
      </c>
      <c r="D81" s="15" t="s">
        <v>76</v>
      </c>
      <c r="E81" s="35" t="s">
        <v>100</v>
      </c>
      <c r="F81" s="35"/>
      <c r="G81" s="22" t="s">
        <v>101</v>
      </c>
      <c r="H81" s="18">
        <f>53500+179500</f>
        <v>233000</v>
      </c>
      <c r="I81" s="18">
        <v>124700</v>
      </c>
    </row>
    <row r="82" spans="1:9" ht="39" x14ac:dyDescent="0.25">
      <c r="A82" s="100"/>
      <c r="B82" s="42">
        <v>72</v>
      </c>
      <c r="C82" s="9">
        <v>1</v>
      </c>
      <c r="D82" s="15" t="s">
        <v>76</v>
      </c>
      <c r="E82" s="35" t="s">
        <v>98</v>
      </c>
      <c r="F82" s="35"/>
      <c r="G82" s="22" t="s">
        <v>99</v>
      </c>
      <c r="H82" s="18">
        <v>4800</v>
      </c>
      <c r="I82" s="18">
        <v>2600</v>
      </c>
    </row>
    <row r="83" spans="1:9" ht="15" customHeight="1" x14ac:dyDescent="0.25">
      <c r="A83" s="100"/>
      <c r="B83" s="42">
        <v>72</v>
      </c>
      <c r="C83" s="9">
        <v>1</v>
      </c>
      <c r="D83" s="15" t="s">
        <v>102</v>
      </c>
      <c r="E83" s="35"/>
      <c r="F83" s="35"/>
      <c r="G83" s="37" t="s">
        <v>103</v>
      </c>
      <c r="H83" s="18">
        <f>H84</f>
        <v>500000</v>
      </c>
      <c r="I83" s="18">
        <f>I84</f>
        <v>500000</v>
      </c>
    </row>
    <row r="84" spans="1:9" ht="26.25" x14ac:dyDescent="0.25">
      <c r="A84" s="100"/>
      <c r="B84" s="42">
        <v>72</v>
      </c>
      <c r="C84" s="9">
        <v>1</v>
      </c>
      <c r="D84" s="15" t="s">
        <v>102</v>
      </c>
      <c r="E84" s="35" t="s">
        <v>104</v>
      </c>
      <c r="F84" s="35"/>
      <c r="G84" s="37" t="s">
        <v>105</v>
      </c>
      <c r="H84" s="18">
        <v>500000</v>
      </c>
      <c r="I84" s="18">
        <v>500000</v>
      </c>
    </row>
    <row r="85" spans="1:9" x14ac:dyDescent="0.25">
      <c r="A85" s="100"/>
      <c r="B85" s="42">
        <v>72</v>
      </c>
      <c r="C85" s="9">
        <v>1</v>
      </c>
      <c r="D85" s="48" t="s">
        <v>106</v>
      </c>
      <c r="E85" s="35"/>
      <c r="F85" s="35"/>
      <c r="G85" s="37" t="s">
        <v>107</v>
      </c>
      <c r="H85" s="18">
        <f>H86</f>
        <v>300000</v>
      </c>
      <c r="I85" s="18">
        <f>I86</f>
        <v>300000</v>
      </c>
    </row>
    <row r="86" spans="1:9" x14ac:dyDescent="0.25">
      <c r="A86" s="100"/>
      <c r="B86" s="42">
        <v>72</v>
      </c>
      <c r="C86" s="9">
        <v>1</v>
      </c>
      <c r="D86" s="48" t="s">
        <v>106</v>
      </c>
      <c r="E86" s="35" t="s">
        <v>22</v>
      </c>
      <c r="F86" s="35"/>
      <c r="G86" s="25" t="s">
        <v>23</v>
      </c>
      <c r="H86" s="18">
        <v>300000</v>
      </c>
      <c r="I86" s="18">
        <v>300000</v>
      </c>
    </row>
    <row r="87" spans="1:9" x14ac:dyDescent="0.25">
      <c r="A87" s="100"/>
      <c r="B87" s="42">
        <v>72</v>
      </c>
      <c r="C87" s="9">
        <v>2</v>
      </c>
      <c r="D87" s="40"/>
      <c r="E87" s="40"/>
      <c r="F87" s="35"/>
      <c r="G87" s="49" t="s">
        <v>108</v>
      </c>
      <c r="H87" s="13">
        <f>H88</f>
        <v>2553700</v>
      </c>
      <c r="I87" s="13">
        <f>I88</f>
        <v>2553700</v>
      </c>
    </row>
    <row r="88" spans="1:9" x14ac:dyDescent="0.25">
      <c r="A88" s="100"/>
      <c r="B88" s="42">
        <v>72</v>
      </c>
      <c r="C88" s="9">
        <v>2</v>
      </c>
      <c r="D88" s="40"/>
      <c r="E88" s="40"/>
      <c r="F88" s="35" t="s">
        <v>18</v>
      </c>
      <c r="G88" s="34" t="s">
        <v>19</v>
      </c>
      <c r="H88" s="18">
        <f>H89+H93</f>
        <v>2553700</v>
      </c>
      <c r="I88" s="18">
        <f>I89+I93</f>
        <v>2553700</v>
      </c>
    </row>
    <row r="89" spans="1:9" x14ac:dyDescent="0.25">
      <c r="A89" s="100"/>
      <c r="B89" s="42">
        <v>72</v>
      </c>
      <c r="C89" s="9">
        <v>2</v>
      </c>
      <c r="D89" s="15" t="s">
        <v>20</v>
      </c>
      <c r="E89" s="40"/>
      <c r="F89" s="35"/>
      <c r="G89" s="19" t="s">
        <v>109</v>
      </c>
      <c r="H89" s="18">
        <f>SUM(H90:H92)</f>
        <v>2203700</v>
      </c>
      <c r="I89" s="18">
        <f>SUM(I90:I92)</f>
        <v>2203700</v>
      </c>
    </row>
    <row r="90" spans="1:9" x14ac:dyDescent="0.25">
      <c r="A90" s="100"/>
      <c r="B90" s="42">
        <v>72</v>
      </c>
      <c r="C90" s="9">
        <v>2</v>
      </c>
      <c r="D90" s="15" t="s">
        <v>20</v>
      </c>
      <c r="E90" s="7" t="s">
        <v>22</v>
      </c>
      <c r="F90" s="35"/>
      <c r="G90" s="25" t="s">
        <v>23</v>
      </c>
      <c r="H90" s="18">
        <v>402000</v>
      </c>
      <c r="I90" s="18">
        <v>402000</v>
      </c>
    </row>
    <row r="91" spans="1:9" ht="25.5" x14ac:dyDescent="0.25">
      <c r="A91" s="100"/>
      <c r="B91" s="42">
        <v>72</v>
      </c>
      <c r="C91" s="9">
        <v>2</v>
      </c>
      <c r="D91" s="15" t="s">
        <v>20</v>
      </c>
      <c r="E91" s="7" t="s">
        <v>110</v>
      </c>
      <c r="F91" s="35"/>
      <c r="G91" s="50" t="s">
        <v>111</v>
      </c>
      <c r="H91" s="18">
        <v>1531400</v>
      </c>
      <c r="I91" s="18">
        <v>1531400</v>
      </c>
    </row>
    <row r="92" spans="1:9" ht="25.5" x14ac:dyDescent="0.25">
      <c r="A92" s="100"/>
      <c r="B92" s="42">
        <v>72</v>
      </c>
      <c r="C92" s="9">
        <v>2</v>
      </c>
      <c r="D92" s="15" t="s">
        <v>20</v>
      </c>
      <c r="E92" s="40" t="s">
        <v>112</v>
      </c>
      <c r="F92" s="35"/>
      <c r="G92" s="21" t="s">
        <v>113</v>
      </c>
      <c r="H92" s="18">
        <v>270300</v>
      </c>
      <c r="I92" s="18">
        <v>270300</v>
      </c>
    </row>
    <row r="93" spans="1:9" ht="26.25" x14ac:dyDescent="0.25">
      <c r="A93" s="100"/>
      <c r="B93" s="42">
        <v>72</v>
      </c>
      <c r="C93" s="9">
        <v>2</v>
      </c>
      <c r="D93" s="15" t="s">
        <v>24</v>
      </c>
      <c r="E93" s="7"/>
      <c r="F93" s="35"/>
      <c r="G93" s="19" t="s">
        <v>114</v>
      </c>
      <c r="H93" s="18">
        <f>H94</f>
        <v>350000</v>
      </c>
      <c r="I93" s="18">
        <f>I94</f>
        <v>350000</v>
      </c>
    </row>
    <row r="94" spans="1:9" x14ac:dyDescent="0.25">
      <c r="A94" s="101"/>
      <c r="B94" s="42">
        <v>72</v>
      </c>
      <c r="C94" s="9">
        <v>2</v>
      </c>
      <c r="D94" s="15" t="s">
        <v>24</v>
      </c>
      <c r="E94" s="7" t="s">
        <v>22</v>
      </c>
      <c r="F94" s="35"/>
      <c r="G94" s="25" t="s">
        <v>23</v>
      </c>
      <c r="H94" s="18">
        <v>350000</v>
      </c>
      <c r="I94" s="18">
        <v>350000</v>
      </c>
    </row>
    <row r="95" spans="1:9" x14ac:dyDescent="0.25">
      <c r="A95" s="99">
        <v>4</v>
      </c>
      <c r="B95" s="39">
        <v>73</v>
      </c>
      <c r="C95" s="9"/>
      <c r="D95" s="40"/>
      <c r="E95" s="40"/>
      <c r="F95" s="35"/>
      <c r="G95" s="51" t="s">
        <v>115</v>
      </c>
      <c r="H95" s="13">
        <f>H96+H100</f>
        <v>1858951</v>
      </c>
      <c r="I95" s="13">
        <f>I96+I100</f>
        <v>1858951</v>
      </c>
    </row>
    <row r="96" spans="1:9" x14ac:dyDescent="0.25">
      <c r="A96" s="100"/>
      <c r="B96" s="42">
        <v>73</v>
      </c>
      <c r="C96" s="9">
        <v>1</v>
      </c>
      <c r="D96" s="40"/>
      <c r="E96" s="40"/>
      <c r="F96" s="35"/>
      <c r="G96" s="49" t="s">
        <v>116</v>
      </c>
      <c r="H96" s="13">
        <f t="shared" ref="H96:H97" si="0">H97</f>
        <v>250000</v>
      </c>
      <c r="I96" s="13">
        <f t="shared" ref="I96:I97" si="1">I97</f>
        <v>250000</v>
      </c>
    </row>
    <row r="97" spans="1:9" x14ac:dyDescent="0.25">
      <c r="A97" s="100"/>
      <c r="B97" s="42">
        <v>73</v>
      </c>
      <c r="C97" s="9">
        <v>1</v>
      </c>
      <c r="D97" s="40"/>
      <c r="E97" s="40"/>
      <c r="F97" s="35" t="s">
        <v>18</v>
      </c>
      <c r="G97" s="34" t="s">
        <v>19</v>
      </c>
      <c r="H97" s="18">
        <f t="shared" si="0"/>
        <v>250000</v>
      </c>
      <c r="I97" s="18">
        <f t="shared" si="1"/>
        <v>250000</v>
      </c>
    </row>
    <row r="98" spans="1:9" ht="26.25" x14ac:dyDescent="0.25">
      <c r="A98" s="100"/>
      <c r="B98" s="42">
        <v>73</v>
      </c>
      <c r="C98" s="9">
        <v>1</v>
      </c>
      <c r="D98" s="15" t="s">
        <v>20</v>
      </c>
      <c r="E98" s="40"/>
      <c r="F98" s="35"/>
      <c r="G98" s="19" t="s">
        <v>117</v>
      </c>
      <c r="H98" s="18">
        <f>SUM(H99)</f>
        <v>250000</v>
      </c>
      <c r="I98" s="18">
        <f>SUM(I99)</f>
        <v>250000</v>
      </c>
    </row>
    <row r="99" spans="1:9" x14ac:dyDescent="0.25">
      <c r="A99" s="100"/>
      <c r="B99" s="42">
        <v>73</v>
      </c>
      <c r="C99" s="9">
        <v>1</v>
      </c>
      <c r="D99" s="15" t="s">
        <v>20</v>
      </c>
      <c r="E99" s="7" t="s">
        <v>22</v>
      </c>
      <c r="F99" s="35"/>
      <c r="G99" s="52" t="s">
        <v>23</v>
      </c>
      <c r="H99" s="18">
        <v>250000</v>
      </c>
      <c r="I99" s="18">
        <v>250000</v>
      </c>
    </row>
    <row r="100" spans="1:9" x14ac:dyDescent="0.25">
      <c r="A100" s="100"/>
      <c r="B100" s="42">
        <v>73</v>
      </c>
      <c r="C100" s="9">
        <v>2</v>
      </c>
      <c r="D100" s="40"/>
      <c r="E100" s="40"/>
      <c r="F100" s="35"/>
      <c r="G100" s="49" t="s">
        <v>118</v>
      </c>
      <c r="H100" s="13">
        <f>H101</f>
        <v>1608951</v>
      </c>
      <c r="I100" s="13">
        <f>I101</f>
        <v>1608951</v>
      </c>
    </row>
    <row r="101" spans="1:9" s="26" customFormat="1" ht="12.75" x14ac:dyDescent="0.2">
      <c r="A101" s="100"/>
      <c r="B101" s="42">
        <v>73</v>
      </c>
      <c r="C101" s="33">
        <v>2</v>
      </c>
      <c r="D101" s="53"/>
      <c r="E101" s="53"/>
      <c r="F101" s="35" t="s">
        <v>18</v>
      </c>
      <c r="G101" s="34" t="s">
        <v>19</v>
      </c>
      <c r="H101" s="18">
        <f>H102+H104+H106</f>
        <v>1608951</v>
      </c>
      <c r="I101" s="18">
        <f>I102+I104+I106</f>
        <v>1608951</v>
      </c>
    </row>
    <row r="102" spans="1:9" s="26" customFormat="1" ht="12.75" x14ac:dyDescent="0.2">
      <c r="A102" s="100"/>
      <c r="B102" s="42">
        <v>73</v>
      </c>
      <c r="C102" s="33">
        <v>2</v>
      </c>
      <c r="D102" s="15" t="s">
        <v>20</v>
      </c>
      <c r="E102" s="53"/>
      <c r="F102" s="35"/>
      <c r="G102" s="19" t="s">
        <v>119</v>
      </c>
      <c r="H102" s="18">
        <f>H103</f>
        <v>30000</v>
      </c>
      <c r="I102" s="18">
        <f>I103</f>
        <v>30000</v>
      </c>
    </row>
    <row r="103" spans="1:9" s="26" customFormat="1" ht="12.75" x14ac:dyDescent="0.2">
      <c r="A103" s="100"/>
      <c r="B103" s="42">
        <v>73</v>
      </c>
      <c r="C103" s="33">
        <v>2</v>
      </c>
      <c r="D103" s="15" t="s">
        <v>20</v>
      </c>
      <c r="E103" s="7" t="s">
        <v>22</v>
      </c>
      <c r="F103" s="35"/>
      <c r="G103" s="25" t="s">
        <v>23</v>
      </c>
      <c r="H103" s="18">
        <v>30000</v>
      </c>
      <c r="I103" s="18">
        <v>30000</v>
      </c>
    </row>
    <row r="104" spans="1:9" s="26" customFormat="1" ht="12.75" x14ac:dyDescent="0.2">
      <c r="A104" s="100"/>
      <c r="B104" s="42">
        <v>73</v>
      </c>
      <c r="C104" s="33">
        <v>2</v>
      </c>
      <c r="D104" s="15" t="s">
        <v>24</v>
      </c>
      <c r="E104" s="7"/>
      <c r="F104" s="35"/>
      <c r="G104" s="19" t="s">
        <v>120</v>
      </c>
      <c r="H104" s="18">
        <f>H105</f>
        <v>60000</v>
      </c>
      <c r="I104" s="18">
        <f>I105</f>
        <v>60000</v>
      </c>
    </row>
    <row r="105" spans="1:9" s="26" customFormat="1" ht="12.75" x14ac:dyDescent="0.2">
      <c r="A105" s="100"/>
      <c r="B105" s="42">
        <v>73</v>
      </c>
      <c r="C105" s="33">
        <v>2</v>
      </c>
      <c r="D105" s="15" t="s">
        <v>24</v>
      </c>
      <c r="E105" s="7" t="s">
        <v>22</v>
      </c>
      <c r="F105" s="35"/>
      <c r="G105" s="25" t="s">
        <v>23</v>
      </c>
      <c r="H105" s="18">
        <v>60000</v>
      </c>
      <c r="I105" s="18">
        <v>60000</v>
      </c>
    </row>
    <row r="106" spans="1:9" s="26" customFormat="1" ht="25.5" x14ac:dyDescent="0.2">
      <c r="A106" s="100"/>
      <c r="B106" s="42">
        <v>73</v>
      </c>
      <c r="C106" s="33">
        <v>2</v>
      </c>
      <c r="D106" s="15" t="s">
        <v>30</v>
      </c>
      <c r="E106" s="7"/>
      <c r="F106" s="35"/>
      <c r="G106" s="19" t="s">
        <v>121</v>
      </c>
      <c r="H106" s="18">
        <f>H107</f>
        <v>1518951</v>
      </c>
      <c r="I106" s="18">
        <f>I107</f>
        <v>1518951</v>
      </c>
    </row>
    <row r="107" spans="1:9" s="26" customFormat="1" ht="25.5" x14ac:dyDescent="0.2">
      <c r="A107" s="101"/>
      <c r="B107" s="42">
        <v>73</v>
      </c>
      <c r="C107" s="33">
        <v>2</v>
      </c>
      <c r="D107" s="15" t="s">
        <v>30</v>
      </c>
      <c r="E107" s="7" t="s">
        <v>122</v>
      </c>
      <c r="F107" s="35"/>
      <c r="G107" s="22" t="s">
        <v>123</v>
      </c>
      <c r="H107" s="18">
        <v>1518951</v>
      </c>
      <c r="I107" s="18">
        <v>1518951</v>
      </c>
    </row>
    <row r="108" spans="1:9" x14ac:dyDescent="0.25">
      <c r="A108" s="99">
        <v>5</v>
      </c>
      <c r="B108" s="39">
        <v>74</v>
      </c>
      <c r="C108" s="9"/>
      <c r="D108" s="40"/>
      <c r="E108" s="40"/>
      <c r="F108" s="35"/>
      <c r="G108" s="51" t="s">
        <v>124</v>
      </c>
      <c r="H108" s="13">
        <f>H109+H119+H138+H153+H168</f>
        <v>96272887.599999994</v>
      </c>
      <c r="I108" s="13">
        <f>I109+I119+I138+I153+I168</f>
        <v>93833834.599999994</v>
      </c>
    </row>
    <row r="109" spans="1:9" ht="25.5" x14ac:dyDescent="0.25">
      <c r="A109" s="100"/>
      <c r="B109" s="42">
        <v>74</v>
      </c>
      <c r="C109" s="9">
        <v>1</v>
      </c>
      <c r="D109" s="40"/>
      <c r="E109" s="40"/>
      <c r="F109" s="35"/>
      <c r="G109" s="49" t="s">
        <v>125</v>
      </c>
      <c r="H109" s="13">
        <f>H110</f>
        <v>1300000</v>
      </c>
      <c r="I109" s="13">
        <f>I110</f>
        <v>750000</v>
      </c>
    </row>
    <row r="110" spans="1:9" x14ac:dyDescent="0.25">
      <c r="A110" s="100"/>
      <c r="B110" s="42">
        <v>74</v>
      </c>
      <c r="C110" s="9">
        <v>1</v>
      </c>
      <c r="D110" s="40"/>
      <c r="E110" s="40"/>
      <c r="F110" s="35" t="s">
        <v>18</v>
      </c>
      <c r="G110" s="34" t="s">
        <v>19</v>
      </c>
      <c r="H110" s="18">
        <f>H111+H113+H115+H117</f>
        <v>1300000</v>
      </c>
      <c r="I110" s="18">
        <f>I111+I113+I115+I117</f>
        <v>750000</v>
      </c>
    </row>
    <row r="111" spans="1:9" x14ac:dyDescent="0.25">
      <c r="A111" s="100"/>
      <c r="B111" s="42">
        <v>74</v>
      </c>
      <c r="C111" s="9">
        <v>1</v>
      </c>
      <c r="D111" s="15" t="s">
        <v>20</v>
      </c>
      <c r="E111" s="40"/>
      <c r="F111" s="35"/>
      <c r="G111" s="19" t="s">
        <v>126</v>
      </c>
      <c r="H111" s="18">
        <f>SUM(H112)</f>
        <v>500000</v>
      </c>
      <c r="I111" s="18">
        <f>SUM(I112)</f>
        <v>150000</v>
      </c>
    </row>
    <row r="112" spans="1:9" x14ac:dyDescent="0.25">
      <c r="A112" s="100"/>
      <c r="B112" s="42">
        <v>74</v>
      </c>
      <c r="C112" s="9">
        <v>1</v>
      </c>
      <c r="D112" s="15" t="s">
        <v>20</v>
      </c>
      <c r="E112" s="7" t="s">
        <v>22</v>
      </c>
      <c r="F112" s="35"/>
      <c r="G112" s="25" t="s">
        <v>23</v>
      </c>
      <c r="H112" s="18">
        <v>500000</v>
      </c>
      <c r="I112" s="18">
        <v>150000</v>
      </c>
    </row>
    <row r="113" spans="1:9" x14ac:dyDescent="0.25">
      <c r="A113" s="100"/>
      <c r="B113" s="42">
        <v>74</v>
      </c>
      <c r="C113" s="9">
        <v>1</v>
      </c>
      <c r="D113" s="48" t="s">
        <v>24</v>
      </c>
      <c r="E113" s="35"/>
      <c r="F113" s="35"/>
      <c r="G113" s="25" t="s">
        <v>127</v>
      </c>
      <c r="H113" s="18">
        <f>H114</f>
        <v>800000</v>
      </c>
      <c r="I113" s="18">
        <f>+I114</f>
        <v>600000</v>
      </c>
    </row>
    <row r="114" spans="1:9" x14ac:dyDescent="0.25">
      <c r="A114" s="100"/>
      <c r="B114" s="42">
        <v>74</v>
      </c>
      <c r="C114" s="9">
        <v>1</v>
      </c>
      <c r="D114" s="48" t="s">
        <v>24</v>
      </c>
      <c r="E114" s="35" t="s">
        <v>22</v>
      </c>
      <c r="F114" s="35"/>
      <c r="G114" s="25" t="s">
        <v>23</v>
      </c>
      <c r="H114" s="18">
        <v>800000</v>
      </c>
      <c r="I114" s="18">
        <v>600000</v>
      </c>
    </row>
    <row r="115" spans="1:9" hidden="1" x14ac:dyDescent="0.25">
      <c r="A115" s="100"/>
      <c r="B115" s="42">
        <v>74</v>
      </c>
      <c r="C115" s="9">
        <v>1</v>
      </c>
      <c r="D115" s="15" t="s">
        <v>30</v>
      </c>
      <c r="E115" s="40"/>
      <c r="F115" s="35"/>
      <c r="G115" s="19" t="s">
        <v>128</v>
      </c>
      <c r="H115" s="18">
        <f>H116</f>
        <v>0</v>
      </c>
      <c r="I115" s="18">
        <f>I116</f>
        <v>0</v>
      </c>
    </row>
    <row r="116" spans="1:9" hidden="1" x14ac:dyDescent="0.25">
      <c r="A116" s="100"/>
      <c r="B116" s="42">
        <v>74</v>
      </c>
      <c r="C116" s="9">
        <v>1</v>
      </c>
      <c r="D116" s="15" t="s">
        <v>30</v>
      </c>
      <c r="E116" s="7" t="s">
        <v>22</v>
      </c>
      <c r="F116" s="35"/>
      <c r="G116" s="25" t="s">
        <v>23</v>
      </c>
      <c r="H116" s="18"/>
      <c r="I116" s="18"/>
    </row>
    <row r="117" spans="1:9" hidden="1" x14ac:dyDescent="0.25">
      <c r="A117" s="100"/>
      <c r="B117" s="42">
        <v>74</v>
      </c>
      <c r="C117" s="9">
        <v>1</v>
      </c>
      <c r="D117" s="48" t="s">
        <v>74</v>
      </c>
      <c r="E117" s="35"/>
      <c r="F117" s="35"/>
      <c r="G117" s="25" t="s">
        <v>129</v>
      </c>
      <c r="H117" s="18">
        <f>H118</f>
        <v>0</v>
      </c>
      <c r="I117" s="18">
        <f>I118</f>
        <v>0</v>
      </c>
    </row>
    <row r="118" spans="1:9" ht="26.25" hidden="1" x14ac:dyDescent="0.25">
      <c r="A118" s="100"/>
      <c r="B118" s="42">
        <v>74</v>
      </c>
      <c r="C118" s="9">
        <v>1</v>
      </c>
      <c r="D118" s="48" t="s">
        <v>74</v>
      </c>
      <c r="E118" s="35" t="s">
        <v>130</v>
      </c>
      <c r="F118" s="35"/>
      <c r="G118" s="25" t="s">
        <v>131</v>
      </c>
      <c r="H118" s="18"/>
      <c r="I118" s="18"/>
    </row>
    <row r="119" spans="1:9" x14ac:dyDescent="0.25">
      <c r="A119" s="100"/>
      <c r="B119" s="42">
        <v>74</v>
      </c>
      <c r="C119" s="9">
        <v>2</v>
      </c>
      <c r="D119" s="40"/>
      <c r="E119" s="40"/>
      <c r="F119" s="35"/>
      <c r="G119" s="49" t="s">
        <v>132</v>
      </c>
      <c r="H119" s="13">
        <f>H120</f>
        <v>55676986</v>
      </c>
      <c r="I119" s="13">
        <f>I120</f>
        <v>53662133</v>
      </c>
    </row>
    <row r="120" spans="1:9" x14ac:dyDescent="0.25">
      <c r="A120" s="100"/>
      <c r="B120" s="42">
        <v>74</v>
      </c>
      <c r="C120" s="9">
        <v>2</v>
      </c>
      <c r="D120" s="40"/>
      <c r="E120" s="40"/>
      <c r="F120" s="35" t="s">
        <v>18</v>
      </c>
      <c r="G120" s="34" t="s">
        <v>19</v>
      </c>
      <c r="H120" s="18">
        <f>H121+H126+H131+H136</f>
        <v>55676986</v>
      </c>
      <c r="I120" s="18">
        <f>I121+I126+I131+I136</f>
        <v>53662133</v>
      </c>
    </row>
    <row r="121" spans="1:9" ht="26.25" x14ac:dyDescent="0.25">
      <c r="A121" s="100"/>
      <c r="B121" s="42">
        <v>74</v>
      </c>
      <c r="C121" s="9">
        <v>2</v>
      </c>
      <c r="D121" s="15" t="s">
        <v>20</v>
      </c>
      <c r="E121" s="40"/>
      <c r="F121" s="35"/>
      <c r="G121" s="19" t="s">
        <v>133</v>
      </c>
      <c r="H121" s="18">
        <f>SUM(H122:H125)</f>
        <v>25328900</v>
      </c>
      <c r="I121" s="18">
        <f>SUM(I122:I125)</f>
        <v>24328900</v>
      </c>
    </row>
    <row r="122" spans="1:9" ht="25.5" customHeight="1" x14ac:dyDescent="0.25">
      <c r="A122" s="100"/>
      <c r="B122" s="42">
        <v>74</v>
      </c>
      <c r="C122" s="9">
        <v>2</v>
      </c>
      <c r="D122" s="15" t="s">
        <v>20</v>
      </c>
      <c r="E122" s="7" t="s">
        <v>45</v>
      </c>
      <c r="F122" s="35"/>
      <c r="G122" s="45" t="s">
        <v>46</v>
      </c>
      <c r="H122" s="18">
        <v>13461464</v>
      </c>
      <c r="I122" s="18">
        <v>12461464</v>
      </c>
    </row>
    <row r="123" spans="1:9" ht="28.5" customHeight="1" x14ac:dyDescent="0.25">
      <c r="A123" s="100"/>
      <c r="B123" s="42">
        <v>74</v>
      </c>
      <c r="C123" s="9">
        <v>2</v>
      </c>
      <c r="D123" s="15" t="s">
        <v>20</v>
      </c>
      <c r="E123" s="7" t="s">
        <v>47</v>
      </c>
      <c r="F123" s="35"/>
      <c r="G123" s="36" t="s">
        <v>48</v>
      </c>
      <c r="H123" s="18">
        <v>250000</v>
      </c>
      <c r="I123" s="18">
        <v>250000</v>
      </c>
    </row>
    <row r="124" spans="1:9" ht="38.25" x14ac:dyDescent="0.25">
      <c r="A124" s="100"/>
      <c r="B124" s="42">
        <v>74</v>
      </c>
      <c r="C124" s="9">
        <v>2</v>
      </c>
      <c r="D124" s="15" t="s">
        <v>20</v>
      </c>
      <c r="E124" s="7" t="s">
        <v>49</v>
      </c>
      <c r="F124" s="35"/>
      <c r="G124" s="47" t="s">
        <v>50</v>
      </c>
      <c r="H124" s="18">
        <v>9874820</v>
      </c>
      <c r="I124" s="18">
        <v>9874820</v>
      </c>
    </row>
    <row r="125" spans="1:9" ht="25.5" x14ac:dyDescent="0.25">
      <c r="A125" s="100"/>
      <c r="B125" s="42">
        <v>74</v>
      </c>
      <c r="C125" s="9">
        <v>2</v>
      </c>
      <c r="D125" s="15" t="s">
        <v>20</v>
      </c>
      <c r="E125" s="7" t="s">
        <v>51</v>
      </c>
      <c r="F125" s="35"/>
      <c r="G125" s="21" t="s">
        <v>69</v>
      </c>
      <c r="H125" s="18">
        <v>1742616</v>
      </c>
      <c r="I125" s="18">
        <v>1742616</v>
      </c>
    </row>
    <row r="126" spans="1:9" x14ac:dyDescent="0.25">
      <c r="A126" s="100"/>
      <c r="B126" s="42">
        <v>74</v>
      </c>
      <c r="C126" s="9">
        <v>2</v>
      </c>
      <c r="D126" s="15" t="s">
        <v>24</v>
      </c>
      <c r="E126" s="7"/>
      <c r="F126" s="35"/>
      <c r="G126" s="19" t="s">
        <v>134</v>
      </c>
      <c r="H126" s="18">
        <f>SUM(H127:H130)</f>
        <v>17164659</v>
      </c>
      <c r="I126" s="18">
        <f>SUM(I127:I130)</f>
        <v>17164659</v>
      </c>
    </row>
    <row r="127" spans="1:9" ht="27" customHeight="1" x14ac:dyDescent="0.25">
      <c r="A127" s="100"/>
      <c r="B127" s="42">
        <v>74</v>
      </c>
      <c r="C127" s="9">
        <v>2</v>
      </c>
      <c r="D127" s="15" t="s">
        <v>24</v>
      </c>
      <c r="E127" s="7" t="s">
        <v>45</v>
      </c>
      <c r="F127" s="35"/>
      <c r="G127" s="45" t="s">
        <v>46</v>
      </c>
      <c r="H127" s="18">
        <v>12500000</v>
      </c>
      <c r="I127" s="18">
        <v>12500000</v>
      </c>
    </row>
    <row r="128" spans="1:9" ht="29.25" customHeight="1" x14ac:dyDescent="0.25">
      <c r="A128" s="100"/>
      <c r="B128" s="42">
        <v>74</v>
      </c>
      <c r="C128" s="9">
        <v>2</v>
      </c>
      <c r="D128" s="15" t="s">
        <v>24</v>
      </c>
      <c r="E128" s="7" t="s">
        <v>47</v>
      </c>
      <c r="F128" s="35"/>
      <c r="G128" s="36" t="s">
        <v>48</v>
      </c>
      <c r="H128" s="18">
        <v>120000</v>
      </c>
      <c r="I128" s="18">
        <v>120000</v>
      </c>
    </row>
    <row r="129" spans="1:9" ht="38.25" x14ac:dyDescent="0.25">
      <c r="A129" s="100"/>
      <c r="B129" s="42">
        <v>74</v>
      </c>
      <c r="C129" s="9">
        <v>2</v>
      </c>
      <c r="D129" s="15" t="s">
        <v>24</v>
      </c>
      <c r="E129" s="7" t="s">
        <v>49</v>
      </c>
      <c r="F129" s="35"/>
      <c r="G129" s="47" t="s">
        <v>50</v>
      </c>
      <c r="H129" s="18">
        <v>3862960</v>
      </c>
      <c r="I129" s="18">
        <v>3862960</v>
      </c>
    </row>
    <row r="130" spans="1:9" ht="25.5" x14ac:dyDescent="0.25">
      <c r="A130" s="100"/>
      <c r="B130" s="42">
        <v>74</v>
      </c>
      <c r="C130" s="9">
        <v>2</v>
      </c>
      <c r="D130" s="15" t="s">
        <v>24</v>
      </c>
      <c r="E130" s="7" t="s">
        <v>51</v>
      </c>
      <c r="F130" s="35"/>
      <c r="G130" s="21" t="s">
        <v>69</v>
      </c>
      <c r="H130" s="18">
        <v>681699</v>
      </c>
      <c r="I130" s="18">
        <v>681699</v>
      </c>
    </row>
    <row r="131" spans="1:9" x14ac:dyDescent="0.25">
      <c r="A131" s="100"/>
      <c r="B131" s="42">
        <v>74</v>
      </c>
      <c r="C131" s="9">
        <v>2</v>
      </c>
      <c r="D131" s="15" t="s">
        <v>30</v>
      </c>
      <c r="E131" s="7"/>
      <c r="F131" s="35"/>
      <c r="G131" s="19" t="s">
        <v>135</v>
      </c>
      <c r="H131" s="18">
        <f>SUM(H132:H135)</f>
        <v>13083427</v>
      </c>
      <c r="I131" s="18">
        <f>SUM(I132:I135)</f>
        <v>12068574</v>
      </c>
    </row>
    <row r="132" spans="1:9" ht="30.75" customHeight="1" x14ac:dyDescent="0.25">
      <c r="A132" s="100"/>
      <c r="B132" s="42">
        <v>74</v>
      </c>
      <c r="C132" s="9">
        <v>2</v>
      </c>
      <c r="D132" s="15" t="s">
        <v>30</v>
      </c>
      <c r="E132" s="7" t="s">
        <v>45</v>
      </c>
      <c r="F132" s="35"/>
      <c r="G132" s="45" t="s">
        <v>46</v>
      </c>
      <c r="H132" s="18">
        <v>6414853</v>
      </c>
      <c r="I132" s="18">
        <v>5400000</v>
      </c>
    </row>
    <row r="133" spans="1:9" ht="33" customHeight="1" x14ac:dyDescent="0.25">
      <c r="A133" s="100"/>
      <c r="B133" s="42">
        <v>74</v>
      </c>
      <c r="C133" s="9">
        <v>2</v>
      </c>
      <c r="D133" s="15" t="s">
        <v>30</v>
      </c>
      <c r="E133" s="7" t="s">
        <v>47</v>
      </c>
      <c r="F133" s="35"/>
      <c r="G133" s="36" t="s">
        <v>48</v>
      </c>
      <c r="H133" s="18">
        <v>50000</v>
      </c>
      <c r="I133" s="18">
        <v>50000</v>
      </c>
    </row>
    <row r="134" spans="1:9" ht="38.25" x14ac:dyDescent="0.25">
      <c r="A134" s="100"/>
      <c r="B134" s="42">
        <v>74</v>
      </c>
      <c r="C134" s="9">
        <v>2</v>
      </c>
      <c r="D134" s="15" t="s">
        <v>30</v>
      </c>
      <c r="E134" s="7" t="s">
        <v>49</v>
      </c>
      <c r="F134" s="35"/>
      <c r="G134" s="47" t="s">
        <v>50</v>
      </c>
      <c r="H134" s="18">
        <v>5625788</v>
      </c>
      <c r="I134" s="18">
        <v>5625788</v>
      </c>
    </row>
    <row r="135" spans="1:9" ht="25.5" x14ac:dyDescent="0.25">
      <c r="A135" s="100"/>
      <c r="B135" s="42">
        <v>74</v>
      </c>
      <c r="C135" s="9">
        <v>2</v>
      </c>
      <c r="D135" s="15" t="s">
        <v>30</v>
      </c>
      <c r="E135" s="7" t="s">
        <v>51</v>
      </c>
      <c r="F135" s="35"/>
      <c r="G135" s="21" t="s">
        <v>69</v>
      </c>
      <c r="H135" s="18">
        <v>992786</v>
      </c>
      <c r="I135" s="18">
        <v>992786</v>
      </c>
    </row>
    <row r="136" spans="1:9" x14ac:dyDescent="0.25">
      <c r="A136" s="100"/>
      <c r="B136" s="42">
        <v>74</v>
      </c>
      <c r="C136" s="9">
        <v>2</v>
      </c>
      <c r="D136" s="48" t="s">
        <v>74</v>
      </c>
      <c r="E136" s="35"/>
      <c r="F136" s="35"/>
      <c r="G136" s="21" t="s">
        <v>136</v>
      </c>
      <c r="H136" s="18">
        <f>H137</f>
        <v>100000</v>
      </c>
      <c r="I136" s="18">
        <f>I137</f>
        <v>100000</v>
      </c>
    </row>
    <row r="137" spans="1:9" x14ac:dyDescent="0.25">
      <c r="A137" s="100"/>
      <c r="B137" s="42">
        <v>74</v>
      </c>
      <c r="C137" s="9">
        <v>2</v>
      </c>
      <c r="D137" s="48" t="s">
        <v>74</v>
      </c>
      <c r="E137" s="35" t="s">
        <v>22</v>
      </c>
      <c r="F137" s="35"/>
      <c r="G137" s="25" t="s">
        <v>23</v>
      </c>
      <c r="H137" s="18">
        <v>100000</v>
      </c>
      <c r="I137" s="18">
        <v>100000</v>
      </c>
    </row>
    <row r="138" spans="1:9" x14ac:dyDescent="0.25">
      <c r="A138" s="100"/>
      <c r="B138" s="42">
        <v>74</v>
      </c>
      <c r="C138" s="9">
        <v>3</v>
      </c>
      <c r="D138" s="40"/>
      <c r="E138" s="40"/>
      <c r="F138" s="35"/>
      <c r="G138" s="49" t="s">
        <v>137</v>
      </c>
      <c r="H138" s="13">
        <f>H139</f>
        <v>36756413.600000001</v>
      </c>
      <c r="I138" s="13">
        <f>I139</f>
        <v>36882213.600000001</v>
      </c>
    </row>
    <row r="139" spans="1:9" x14ac:dyDescent="0.25">
      <c r="A139" s="100"/>
      <c r="B139" s="42">
        <v>74</v>
      </c>
      <c r="C139" s="9">
        <v>3</v>
      </c>
      <c r="D139" s="40"/>
      <c r="E139" s="40"/>
      <c r="F139" s="35" t="s">
        <v>18</v>
      </c>
      <c r="G139" s="34" t="s">
        <v>19</v>
      </c>
      <c r="H139" s="18">
        <f>H140+H142+H149</f>
        <v>36756413.600000001</v>
      </c>
      <c r="I139" s="18">
        <f>I140+I142+I149</f>
        <v>36882213.600000001</v>
      </c>
    </row>
    <row r="140" spans="1:9" x14ac:dyDescent="0.25">
      <c r="A140" s="100"/>
      <c r="B140" s="42">
        <v>74</v>
      </c>
      <c r="C140" s="9">
        <v>3</v>
      </c>
      <c r="D140" s="15" t="s">
        <v>20</v>
      </c>
      <c r="E140" s="40"/>
      <c r="F140" s="35"/>
      <c r="G140" s="19" t="s">
        <v>138</v>
      </c>
      <c r="H140" s="18">
        <f>H141</f>
        <v>180000</v>
      </c>
      <c r="I140" s="18">
        <f>I141</f>
        <v>180000</v>
      </c>
    </row>
    <row r="141" spans="1:9" x14ac:dyDescent="0.25">
      <c r="A141" s="100"/>
      <c r="B141" s="42">
        <v>74</v>
      </c>
      <c r="C141" s="9">
        <v>3</v>
      </c>
      <c r="D141" s="15" t="s">
        <v>20</v>
      </c>
      <c r="E141" s="7" t="s">
        <v>22</v>
      </c>
      <c r="F141" s="35"/>
      <c r="G141" s="25" t="s">
        <v>23</v>
      </c>
      <c r="H141" s="18">
        <v>180000</v>
      </c>
      <c r="I141" s="18">
        <v>180000</v>
      </c>
    </row>
    <row r="142" spans="1:9" ht="26.25" x14ac:dyDescent="0.25">
      <c r="A142" s="100"/>
      <c r="B142" s="42">
        <v>74</v>
      </c>
      <c r="C142" s="9">
        <v>3</v>
      </c>
      <c r="D142" s="15" t="s">
        <v>24</v>
      </c>
      <c r="E142" s="7"/>
      <c r="F142" s="35"/>
      <c r="G142" s="19" t="s">
        <v>139</v>
      </c>
      <c r="H142" s="18">
        <f>SUM(H143:H148)</f>
        <v>24589900</v>
      </c>
      <c r="I142" s="18">
        <f>SUM(I143:I148)</f>
        <v>24714100</v>
      </c>
    </row>
    <row r="143" spans="1:9" ht="38.25" x14ac:dyDescent="0.25">
      <c r="A143" s="100"/>
      <c r="B143" s="42">
        <v>74</v>
      </c>
      <c r="C143" s="9">
        <v>3</v>
      </c>
      <c r="D143" s="15" t="s">
        <v>24</v>
      </c>
      <c r="E143" s="7" t="s">
        <v>140</v>
      </c>
      <c r="F143" s="35"/>
      <c r="G143" s="21" t="s">
        <v>141</v>
      </c>
      <c r="H143" s="18">
        <v>74600</v>
      </c>
      <c r="I143" s="18">
        <v>74600</v>
      </c>
    </row>
    <row r="144" spans="1:9" ht="76.5" hidden="1" x14ac:dyDescent="0.25">
      <c r="A144" s="100"/>
      <c r="B144" s="42">
        <v>74</v>
      </c>
      <c r="C144" s="9">
        <v>3</v>
      </c>
      <c r="D144" s="15" t="s">
        <v>24</v>
      </c>
      <c r="E144" s="7" t="s">
        <v>142</v>
      </c>
      <c r="F144" s="35"/>
      <c r="G144" s="21" t="s">
        <v>143</v>
      </c>
      <c r="H144" s="18"/>
      <c r="I144" s="18"/>
    </row>
    <row r="145" spans="1:9" ht="38.25" x14ac:dyDescent="0.25">
      <c r="A145" s="100"/>
      <c r="B145" s="42">
        <v>74</v>
      </c>
      <c r="C145" s="9">
        <v>3</v>
      </c>
      <c r="D145" s="15" t="s">
        <v>24</v>
      </c>
      <c r="E145" s="7" t="s">
        <v>144</v>
      </c>
      <c r="F145" s="35"/>
      <c r="G145" s="21" t="s">
        <v>145</v>
      </c>
      <c r="H145" s="18">
        <v>1292100</v>
      </c>
      <c r="I145" s="18">
        <v>1292100</v>
      </c>
    </row>
    <row r="146" spans="1:9" ht="26.25" x14ac:dyDescent="0.25">
      <c r="A146" s="100"/>
      <c r="B146" s="42">
        <v>74</v>
      </c>
      <c r="C146" s="9">
        <v>3</v>
      </c>
      <c r="D146" s="15" t="s">
        <v>24</v>
      </c>
      <c r="E146" s="7" t="s">
        <v>146</v>
      </c>
      <c r="F146" s="35"/>
      <c r="G146" s="22" t="s">
        <v>147</v>
      </c>
      <c r="H146" s="18">
        <v>21495000</v>
      </c>
      <c r="I146" s="18">
        <v>22372100</v>
      </c>
    </row>
    <row r="147" spans="1:9" ht="38.25" x14ac:dyDescent="0.25">
      <c r="A147" s="100"/>
      <c r="B147" s="42">
        <v>74</v>
      </c>
      <c r="C147" s="9">
        <v>3</v>
      </c>
      <c r="D147" s="15" t="s">
        <v>24</v>
      </c>
      <c r="E147" s="7" t="s">
        <v>148</v>
      </c>
      <c r="F147" s="35"/>
      <c r="G147" s="21" t="s">
        <v>149</v>
      </c>
      <c r="H147" s="18">
        <v>172900</v>
      </c>
      <c r="I147" s="18">
        <v>197600</v>
      </c>
    </row>
    <row r="148" spans="1:9" ht="38.25" x14ac:dyDescent="0.25">
      <c r="A148" s="100"/>
      <c r="B148" s="42">
        <v>74</v>
      </c>
      <c r="C148" s="9">
        <v>3</v>
      </c>
      <c r="D148" s="15" t="s">
        <v>24</v>
      </c>
      <c r="E148" s="7" t="s">
        <v>150</v>
      </c>
      <c r="F148" s="35"/>
      <c r="G148" s="21" t="s">
        <v>151</v>
      </c>
      <c r="H148" s="18">
        <v>1555300</v>
      </c>
      <c r="I148" s="18">
        <v>777700</v>
      </c>
    </row>
    <row r="149" spans="1:9" x14ac:dyDescent="0.25">
      <c r="A149" s="100"/>
      <c r="B149" s="42">
        <v>74</v>
      </c>
      <c r="C149" s="9">
        <v>3</v>
      </c>
      <c r="D149" s="15" t="s">
        <v>30</v>
      </c>
      <c r="E149" s="7"/>
      <c r="F149" s="35"/>
      <c r="G149" s="19" t="s">
        <v>152</v>
      </c>
      <c r="H149" s="18">
        <f>SUM(H150:H152)</f>
        <v>11986513.6</v>
      </c>
      <c r="I149" s="18">
        <f>SUM(I150:I152)</f>
        <v>11988113.6</v>
      </c>
    </row>
    <row r="150" spans="1:9" ht="107.25" customHeight="1" x14ac:dyDescent="0.25">
      <c r="A150" s="100"/>
      <c r="B150" s="42">
        <v>74</v>
      </c>
      <c r="C150" s="9">
        <v>3</v>
      </c>
      <c r="D150" s="15" t="s">
        <v>30</v>
      </c>
      <c r="E150" s="7" t="s">
        <v>153</v>
      </c>
      <c r="F150" s="35"/>
      <c r="G150" s="22" t="s">
        <v>154</v>
      </c>
      <c r="H150" s="18">
        <v>11641913.6</v>
      </c>
      <c r="I150" s="18">
        <v>11641913.6</v>
      </c>
    </row>
    <row r="151" spans="1:9" x14ac:dyDescent="0.25">
      <c r="A151" s="100"/>
      <c r="B151" s="42">
        <v>74</v>
      </c>
      <c r="C151" s="9">
        <v>3</v>
      </c>
      <c r="D151" s="15" t="s">
        <v>30</v>
      </c>
      <c r="E151" s="7" t="s">
        <v>155</v>
      </c>
      <c r="F151" s="35"/>
      <c r="G151" s="21" t="s">
        <v>156</v>
      </c>
      <c r="H151" s="18">
        <v>40100</v>
      </c>
      <c r="I151" s="18">
        <v>41700</v>
      </c>
    </row>
    <row r="152" spans="1:9" ht="31.5" customHeight="1" x14ac:dyDescent="0.25">
      <c r="A152" s="100"/>
      <c r="B152" s="42">
        <v>74</v>
      </c>
      <c r="C152" s="9">
        <v>3</v>
      </c>
      <c r="D152" s="15" t="s">
        <v>30</v>
      </c>
      <c r="E152" s="35" t="s">
        <v>157</v>
      </c>
      <c r="F152" s="35"/>
      <c r="G152" s="19" t="s">
        <v>158</v>
      </c>
      <c r="H152" s="18">
        <v>304500</v>
      </c>
      <c r="I152" s="18">
        <v>304500</v>
      </c>
    </row>
    <row r="153" spans="1:9" x14ac:dyDescent="0.25">
      <c r="A153" s="100"/>
      <c r="B153" s="42">
        <v>74</v>
      </c>
      <c r="C153" s="9">
        <v>4</v>
      </c>
      <c r="D153" s="40"/>
      <c r="E153" s="40"/>
      <c r="F153" s="35"/>
      <c r="G153" s="49" t="s">
        <v>159</v>
      </c>
      <c r="H153" s="13">
        <f>H154</f>
        <v>2199488</v>
      </c>
      <c r="I153" s="13">
        <f>I154</f>
        <v>2199488</v>
      </c>
    </row>
    <row r="154" spans="1:9" x14ac:dyDescent="0.25">
      <c r="A154" s="100"/>
      <c r="B154" s="54">
        <v>74</v>
      </c>
      <c r="C154" s="33">
        <v>4</v>
      </c>
      <c r="D154" s="53"/>
      <c r="E154" s="53"/>
      <c r="F154" s="55" t="s">
        <v>18</v>
      </c>
      <c r="G154" s="34" t="s">
        <v>19</v>
      </c>
      <c r="H154" s="27">
        <f>H155+H157+H159+H161+H164+H166</f>
        <v>2199488</v>
      </c>
      <c r="I154" s="27">
        <f>I155+I157+I159+I161+I164+I166</f>
        <v>2199488</v>
      </c>
    </row>
    <row r="155" spans="1:9" ht="26.25" x14ac:dyDescent="0.25">
      <c r="A155" s="100"/>
      <c r="B155" s="42">
        <v>74</v>
      </c>
      <c r="C155" s="9">
        <v>4</v>
      </c>
      <c r="D155" s="15" t="s">
        <v>20</v>
      </c>
      <c r="E155" s="40"/>
      <c r="F155" s="35"/>
      <c r="G155" s="19" t="s">
        <v>160</v>
      </c>
      <c r="H155" s="18">
        <f>H156</f>
        <v>200000</v>
      </c>
      <c r="I155" s="18">
        <f>I156</f>
        <v>200000</v>
      </c>
    </row>
    <row r="156" spans="1:9" x14ac:dyDescent="0.25">
      <c r="A156" s="100"/>
      <c r="B156" s="42">
        <v>74</v>
      </c>
      <c r="C156" s="9">
        <v>4</v>
      </c>
      <c r="D156" s="15" t="s">
        <v>20</v>
      </c>
      <c r="E156" s="7" t="s">
        <v>22</v>
      </c>
      <c r="F156" s="35"/>
      <c r="G156" s="25" t="s">
        <v>23</v>
      </c>
      <c r="H156" s="18">
        <v>200000</v>
      </c>
      <c r="I156" s="18">
        <v>200000</v>
      </c>
    </row>
    <row r="157" spans="1:9" x14ac:dyDescent="0.25">
      <c r="A157" s="100"/>
      <c r="B157" s="42">
        <v>74</v>
      </c>
      <c r="C157" s="9">
        <v>4</v>
      </c>
      <c r="D157" s="15" t="s">
        <v>24</v>
      </c>
      <c r="E157" s="35"/>
      <c r="F157" s="35"/>
      <c r="G157" s="19" t="s">
        <v>161</v>
      </c>
      <c r="H157" s="18">
        <f>H158</f>
        <v>139000</v>
      </c>
      <c r="I157" s="18">
        <f>I158</f>
        <v>139000</v>
      </c>
    </row>
    <row r="158" spans="1:9" x14ac:dyDescent="0.25">
      <c r="A158" s="100"/>
      <c r="B158" s="42">
        <v>74</v>
      </c>
      <c r="C158" s="9">
        <v>4</v>
      </c>
      <c r="D158" s="15" t="s">
        <v>24</v>
      </c>
      <c r="E158" s="7" t="s">
        <v>22</v>
      </c>
      <c r="F158" s="35"/>
      <c r="G158" s="25" t="s">
        <v>23</v>
      </c>
      <c r="H158" s="18">
        <v>139000</v>
      </c>
      <c r="I158" s="18">
        <v>139000</v>
      </c>
    </row>
    <row r="159" spans="1:9" x14ac:dyDescent="0.25">
      <c r="A159" s="100"/>
      <c r="B159" s="42">
        <v>74</v>
      </c>
      <c r="C159" s="9">
        <v>4</v>
      </c>
      <c r="D159" s="15" t="s">
        <v>30</v>
      </c>
      <c r="E159" s="35"/>
      <c r="F159" s="35"/>
      <c r="G159" s="19" t="s">
        <v>162</v>
      </c>
      <c r="H159" s="18">
        <f>H160</f>
        <v>30000</v>
      </c>
      <c r="I159" s="18">
        <f>I160</f>
        <v>30000</v>
      </c>
    </row>
    <row r="160" spans="1:9" x14ac:dyDescent="0.25">
      <c r="A160" s="100"/>
      <c r="B160" s="42">
        <v>74</v>
      </c>
      <c r="C160" s="9">
        <v>4</v>
      </c>
      <c r="D160" s="15" t="s">
        <v>30</v>
      </c>
      <c r="E160" s="7" t="s">
        <v>22</v>
      </c>
      <c r="F160" s="35"/>
      <c r="G160" s="25" t="s">
        <v>23</v>
      </c>
      <c r="H160" s="18">
        <v>30000</v>
      </c>
      <c r="I160" s="18">
        <v>30000</v>
      </c>
    </row>
    <row r="161" spans="1:9" x14ac:dyDescent="0.25">
      <c r="A161" s="100"/>
      <c r="B161" s="42">
        <v>74</v>
      </c>
      <c r="C161" s="9">
        <v>4</v>
      </c>
      <c r="D161" s="15" t="s">
        <v>74</v>
      </c>
      <c r="E161" s="35"/>
      <c r="F161" s="35"/>
      <c r="G161" s="19" t="s">
        <v>163</v>
      </c>
      <c r="H161" s="18">
        <f>SUM(H162:H163)</f>
        <v>1637488</v>
      </c>
      <c r="I161" s="18">
        <f>SUM(I162:I163)</f>
        <v>1637488</v>
      </c>
    </row>
    <row r="162" spans="1:9" ht="29.25" customHeight="1" x14ac:dyDescent="0.25">
      <c r="A162" s="100"/>
      <c r="B162" s="42">
        <v>74</v>
      </c>
      <c r="C162" s="9">
        <v>4</v>
      </c>
      <c r="D162" s="15" t="s">
        <v>74</v>
      </c>
      <c r="E162" s="35" t="s">
        <v>45</v>
      </c>
      <c r="F162" s="35"/>
      <c r="G162" s="19" t="s">
        <v>46</v>
      </c>
      <c r="H162" s="18">
        <v>1509588</v>
      </c>
      <c r="I162" s="18">
        <v>1509588</v>
      </c>
    </row>
    <row r="163" spans="1:9" x14ac:dyDescent="0.25">
      <c r="A163" s="100"/>
      <c r="B163" s="42">
        <v>74</v>
      </c>
      <c r="C163" s="9">
        <v>4</v>
      </c>
      <c r="D163" s="15" t="s">
        <v>74</v>
      </c>
      <c r="E163" s="7" t="s">
        <v>22</v>
      </c>
      <c r="F163" s="35"/>
      <c r="G163" s="25" t="s">
        <v>23</v>
      </c>
      <c r="H163" s="18">
        <v>127900</v>
      </c>
      <c r="I163" s="18">
        <v>127900</v>
      </c>
    </row>
    <row r="164" spans="1:9" x14ac:dyDescent="0.25">
      <c r="A164" s="100"/>
      <c r="B164" s="42">
        <v>74</v>
      </c>
      <c r="C164" s="9">
        <v>4</v>
      </c>
      <c r="D164" s="15" t="s">
        <v>76</v>
      </c>
      <c r="E164" s="35"/>
      <c r="F164" s="35"/>
      <c r="G164" s="19" t="s">
        <v>164</v>
      </c>
      <c r="H164" s="18">
        <f>H165</f>
        <v>140000</v>
      </c>
      <c r="I164" s="18">
        <f>I165</f>
        <v>140000</v>
      </c>
    </row>
    <row r="165" spans="1:9" x14ac:dyDescent="0.25">
      <c r="A165" s="100"/>
      <c r="B165" s="42">
        <v>74</v>
      </c>
      <c r="C165" s="9">
        <v>4</v>
      </c>
      <c r="D165" s="15" t="s">
        <v>76</v>
      </c>
      <c r="E165" s="7" t="s">
        <v>22</v>
      </c>
      <c r="F165" s="35"/>
      <c r="G165" s="25" t="s">
        <v>23</v>
      </c>
      <c r="H165" s="18">
        <v>140000</v>
      </c>
      <c r="I165" s="18">
        <v>140000</v>
      </c>
    </row>
    <row r="166" spans="1:9" ht="26.25" x14ac:dyDescent="0.25">
      <c r="A166" s="100"/>
      <c r="B166" s="42">
        <v>74</v>
      </c>
      <c r="C166" s="9">
        <v>4</v>
      </c>
      <c r="D166" s="48" t="s">
        <v>102</v>
      </c>
      <c r="E166" s="35"/>
      <c r="F166" s="35"/>
      <c r="G166" s="56" t="s">
        <v>165</v>
      </c>
      <c r="H166" s="18">
        <f>H167</f>
        <v>53000</v>
      </c>
      <c r="I166" s="18">
        <f>I167</f>
        <v>53000</v>
      </c>
    </row>
    <row r="167" spans="1:9" ht="39" x14ac:dyDescent="0.25">
      <c r="A167" s="100"/>
      <c r="B167" s="42">
        <v>74</v>
      </c>
      <c r="C167" s="9">
        <v>4</v>
      </c>
      <c r="D167" s="48" t="s">
        <v>102</v>
      </c>
      <c r="E167" s="35" t="s">
        <v>166</v>
      </c>
      <c r="F167" s="35"/>
      <c r="G167" s="56" t="s">
        <v>167</v>
      </c>
      <c r="H167" s="18">
        <v>53000</v>
      </c>
      <c r="I167" s="18">
        <v>53000</v>
      </c>
    </row>
    <row r="168" spans="1:9" ht="17.25" customHeight="1" x14ac:dyDescent="0.25">
      <c r="A168" s="100"/>
      <c r="B168" s="42">
        <v>74</v>
      </c>
      <c r="C168" s="9">
        <v>5</v>
      </c>
      <c r="D168" s="48"/>
      <c r="E168" s="35"/>
      <c r="F168" s="35"/>
      <c r="G168" s="57" t="s">
        <v>168</v>
      </c>
      <c r="H168" s="13">
        <f>H169</f>
        <v>340000</v>
      </c>
      <c r="I168" s="13">
        <f>I169</f>
        <v>340000</v>
      </c>
    </row>
    <row r="169" spans="1:9" x14ac:dyDescent="0.25">
      <c r="A169" s="100"/>
      <c r="B169" s="42">
        <v>74</v>
      </c>
      <c r="C169" s="9">
        <v>5</v>
      </c>
      <c r="D169" s="48"/>
      <c r="E169" s="35"/>
      <c r="F169" s="35" t="s">
        <v>18</v>
      </c>
      <c r="G169" s="44" t="s">
        <v>19</v>
      </c>
      <c r="H169" s="18">
        <f>H170+H172</f>
        <v>340000</v>
      </c>
      <c r="I169" s="18">
        <f>I170+I172</f>
        <v>340000</v>
      </c>
    </row>
    <row r="170" spans="1:9" ht="26.25" x14ac:dyDescent="0.25">
      <c r="A170" s="100"/>
      <c r="B170" s="42">
        <v>74</v>
      </c>
      <c r="C170" s="9">
        <v>5</v>
      </c>
      <c r="D170" s="48" t="s">
        <v>20</v>
      </c>
      <c r="E170" s="35"/>
      <c r="F170" s="35"/>
      <c r="G170" s="56" t="s">
        <v>169</v>
      </c>
      <c r="H170" s="18">
        <f>H171</f>
        <v>240000</v>
      </c>
      <c r="I170" s="18">
        <f>I171</f>
        <v>240000</v>
      </c>
    </row>
    <row r="171" spans="1:9" x14ac:dyDescent="0.25">
      <c r="A171" s="100"/>
      <c r="B171" s="42">
        <v>74</v>
      </c>
      <c r="C171" s="9">
        <v>5</v>
      </c>
      <c r="D171" s="48" t="s">
        <v>20</v>
      </c>
      <c r="E171" s="35" t="s">
        <v>22</v>
      </c>
      <c r="F171" s="35"/>
      <c r="G171" s="25" t="s">
        <v>23</v>
      </c>
      <c r="H171" s="18">
        <v>240000</v>
      </c>
      <c r="I171" s="18">
        <v>240000</v>
      </c>
    </row>
    <row r="172" spans="1:9" x14ac:dyDescent="0.25">
      <c r="A172" s="100"/>
      <c r="B172" s="42">
        <v>74</v>
      </c>
      <c r="C172" s="9">
        <v>5</v>
      </c>
      <c r="D172" s="48" t="s">
        <v>24</v>
      </c>
      <c r="E172" s="35"/>
      <c r="F172" s="35"/>
      <c r="G172" s="56" t="s">
        <v>170</v>
      </c>
      <c r="H172" s="18">
        <f>H173</f>
        <v>100000</v>
      </c>
      <c r="I172" s="18">
        <f>I173</f>
        <v>100000</v>
      </c>
    </row>
    <row r="173" spans="1:9" x14ac:dyDescent="0.25">
      <c r="A173" s="101"/>
      <c r="B173" s="42">
        <v>74</v>
      </c>
      <c r="C173" s="9">
        <v>5</v>
      </c>
      <c r="D173" s="48" t="s">
        <v>24</v>
      </c>
      <c r="E173" s="35" t="s">
        <v>22</v>
      </c>
      <c r="F173" s="35"/>
      <c r="G173" s="25" t="s">
        <v>23</v>
      </c>
      <c r="H173" s="18">
        <v>100000</v>
      </c>
      <c r="I173" s="18">
        <v>100000</v>
      </c>
    </row>
    <row r="174" spans="1:9" x14ac:dyDescent="0.25">
      <c r="A174" s="99">
        <v>6</v>
      </c>
      <c r="B174" s="8">
        <v>75</v>
      </c>
      <c r="C174" s="9"/>
      <c r="D174" s="40"/>
      <c r="E174" s="40"/>
      <c r="F174" s="35"/>
      <c r="G174" s="51" t="s">
        <v>171</v>
      </c>
      <c r="H174" s="13">
        <f>H175+H185+H210+H214+H222+H229+H201</f>
        <v>173777217.71000001</v>
      </c>
      <c r="I174" s="13">
        <f>I175+I185+I210+I214+I222+I229+I201</f>
        <v>150472991.08000001</v>
      </c>
    </row>
    <row r="175" spans="1:9" ht="25.5" x14ac:dyDescent="0.25">
      <c r="A175" s="100"/>
      <c r="B175" s="9">
        <v>75</v>
      </c>
      <c r="C175" s="9">
        <v>1</v>
      </c>
      <c r="D175" s="40"/>
      <c r="E175" s="40"/>
      <c r="F175" s="35"/>
      <c r="G175" s="49" t="s">
        <v>172</v>
      </c>
      <c r="H175" s="13">
        <f>H176</f>
        <v>230000</v>
      </c>
      <c r="I175" s="13">
        <f>I176</f>
        <v>230000</v>
      </c>
    </row>
    <row r="176" spans="1:9" x14ac:dyDescent="0.25">
      <c r="A176" s="100"/>
      <c r="B176" s="9">
        <v>75</v>
      </c>
      <c r="C176" s="9">
        <v>1</v>
      </c>
      <c r="D176" s="40"/>
      <c r="E176" s="40"/>
      <c r="F176" s="35" t="s">
        <v>18</v>
      </c>
      <c r="G176" s="34" t="s">
        <v>19</v>
      </c>
      <c r="H176" s="18">
        <f>H177+H181+H179+H183</f>
        <v>230000</v>
      </c>
      <c r="I176" s="18">
        <f>I177+I181+I179+I183</f>
        <v>230000</v>
      </c>
    </row>
    <row r="177" spans="1:9" ht="39" x14ac:dyDescent="0.25">
      <c r="A177" s="100"/>
      <c r="B177" s="9">
        <v>75</v>
      </c>
      <c r="C177" s="9">
        <v>1</v>
      </c>
      <c r="D177" s="15" t="s">
        <v>20</v>
      </c>
      <c r="E177" s="40"/>
      <c r="F177" s="35"/>
      <c r="G177" s="44" t="s">
        <v>173</v>
      </c>
      <c r="H177" s="18">
        <f>H178</f>
        <v>200000</v>
      </c>
      <c r="I177" s="18">
        <f>I178</f>
        <v>200000</v>
      </c>
    </row>
    <row r="178" spans="1:9" x14ac:dyDescent="0.25">
      <c r="A178" s="100"/>
      <c r="B178" s="9">
        <v>75</v>
      </c>
      <c r="C178" s="9">
        <v>1</v>
      </c>
      <c r="D178" s="15" t="s">
        <v>20</v>
      </c>
      <c r="E178" s="40">
        <v>29990</v>
      </c>
      <c r="F178" s="35"/>
      <c r="G178" s="25" t="s">
        <v>23</v>
      </c>
      <c r="H178" s="18">
        <v>200000</v>
      </c>
      <c r="I178" s="18">
        <v>200000</v>
      </c>
    </row>
    <row r="179" spans="1:9" ht="25.5" hidden="1" x14ac:dyDescent="0.25">
      <c r="A179" s="100"/>
      <c r="B179" s="9">
        <v>75</v>
      </c>
      <c r="C179" s="9">
        <v>1</v>
      </c>
      <c r="D179" s="15" t="s">
        <v>24</v>
      </c>
      <c r="E179" s="35"/>
      <c r="F179" s="35"/>
      <c r="G179" s="29" t="s">
        <v>174</v>
      </c>
      <c r="H179" s="18">
        <f>H180</f>
        <v>0</v>
      </c>
      <c r="I179" s="18">
        <f>I180</f>
        <v>0</v>
      </c>
    </row>
    <row r="180" spans="1:9" hidden="1" x14ac:dyDescent="0.25">
      <c r="A180" s="100"/>
      <c r="B180" s="9">
        <v>75</v>
      </c>
      <c r="C180" s="9">
        <v>1</v>
      </c>
      <c r="D180" s="15" t="s">
        <v>24</v>
      </c>
      <c r="E180" s="7" t="s">
        <v>22</v>
      </c>
      <c r="F180" s="35"/>
      <c r="G180" s="25" t="s">
        <v>23</v>
      </c>
      <c r="H180" s="18"/>
      <c r="I180" s="18"/>
    </row>
    <row r="181" spans="1:9" hidden="1" x14ac:dyDescent="0.25">
      <c r="A181" s="100"/>
      <c r="B181" s="9">
        <v>75</v>
      </c>
      <c r="C181" s="9">
        <v>1</v>
      </c>
      <c r="D181" s="15" t="s">
        <v>30</v>
      </c>
      <c r="E181" s="35"/>
      <c r="F181" s="35"/>
      <c r="G181" s="19" t="s">
        <v>175</v>
      </c>
      <c r="H181" s="18">
        <f>H182</f>
        <v>0</v>
      </c>
      <c r="I181" s="18">
        <f>I182</f>
        <v>0</v>
      </c>
    </row>
    <row r="182" spans="1:9" hidden="1" x14ac:dyDescent="0.25">
      <c r="A182" s="100"/>
      <c r="B182" s="9">
        <v>75</v>
      </c>
      <c r="C182" s="9">
        <v>1</v>
      </c>
      <c r="D182" s="15" t="s">
        <v>30</v>
      </c>
      <c r="E182" s="7" t="s">
        <v>22</v>
      </c>
      <c r="F182" s="35"/>
      <c r="G182" s="25" t="s">
        <v>23</v>
      </c>
      <c r="H182" s="18"/>
      <c r="I182" s="18"/>
    </row>
    <row r="183" spans="1:9" x14ac:dyDescent="0.25">
      <c r="A183" s="100"/>
      <c r="B183" s="9">
        <v>75</v>
      </c>
      <c r="C183" s="9">
        <v>1</v>
      </c>
      <c r="D183" s="15" t="s">
        <v>74</v>
      </c>
      <c r="E183" s="35"/>
      <c r="F183" s="35"/>
      <c r="G183" s="25" t="s">
        <v>176</v>
      </c>
      <c r="H183" s="18">
        <f>H184</f>
        <v>30000</v>
      </c>
      <c r="I183" s="18">
        <f>I184</f>
        <v>30000</v>
      </c>
    </row>
    <row r="184" spans="1:9" x14ac:dyDescent="0.25">
      <c r="A184" s="100"/>
      <c r="B184" s="9">
        <v>75</v>
      </c>
      <c r="C184" s="9">
        <v>1</v>
      </c>
      <c r="D184" s="15" t="s">
        <v>74</v>
      </c>
      <c r="E184" s="7" t="s">
        <v>22</v>
      </c>
      <c r="F184" s="35"/>
      <c r="G184" s="25" t="s">
        <v>23</v>
      </c>
      <c r="H184" s="18">
        <v>30000</v>
      </c>
      <c r="I184" s="18">
        <v>30000</v>
      </c>
    </row>
    <row r="185" spans="1:9" ht="25.5" x14ac:dyDescent="0.25">
      <c r="A185" s="100"/>
      <c r="B185" s="9">
        <v>75</v>
      </c>
      <c r="C185" s="9">
        <v>2</v>
      </c>
      <c r="D185" s="40"/>
      <c r="E185" s="40"/>
      <c r="F185" s="35"/>
      <c r="G185" s="49" t="s">
        <v>177</v>
      </c>
      <c r="H185" s="13">
        <f>H186</f>
        <v>1921623</v>
      </c>
      <c r="I185" s="13">
        <f>I186</f>
        <v>1021623</v>
      </c>
    </row>
    <row r="186" spans="1:9" x14ac:dyDescent="0.25">
      <c r="A186" s="100"/>
      <c r="B186" s="9">
        <v>75</v>
      </c>
      <c r="C186" s="9">
        <v>2</v>
      </c>
      <c r="D186" s="40"/>
      <c r="E186" s="40"/>
      <c r="F186" s="35" t="s">
        <v>18</v>
      </c>
      <c r="G186" s="44" t="s">
        <v>19</v>
      </c>
      <c r="H186" s="18">
        <f>H187+H189+H191+H193+H197+H199</f>
        <v>1921623</v>
      </c>
      <c r="I186" s="18">
        <f>I187+I189+I191+I193+I197+I199</f>
        <v>1021623</v>
      </c>
    </row>
    <row r="187" spans="1:9" x14ac:dyDescent="0.25">
      <c r="A187" s="100"/>
      <c r="B187" s="9">
        <v>75</v>
      </c>
      <c r="C187" s="9">
        <v>2</v>
      </c>
      <c r="D187" s="15" t="s">
        <v>20</v>
      </c>
      <c r="E187" s="40"/>
      <c r="F187" s="35"/>
      <c r="G187" s="19" t="s">
        <v>178</v>
      </c>
      <c r="H187" s="18">
        <f>H188</f>
        <v>100000</v>
      </c>
      <c r="I187" s="18">
        <f>I188</f>
        <v>100000</v>
      </c>
    </row>
    <row r="188" spans="1:9" x14ac:dyDescent="0.25">
      <c r="A188" s="100"/>
      <c r="B188" s="9">
        <v>75</v>
      </c>
      <c r="C188" s="9">
        <v>2</v>
      </c>
      <c r="D188" s="15" t="s">
        <v>20</v>
      </c>
      <c r="E188" s="7" t="s">
        <v>22</v>
      </c>
      <c r="F188" s="35"/>
      <c r="G188" s="25" t="s">
        <v>23</v>
      </c>
      <c r="H188" s="18">
        <v>100000</v>
      </c>
      <c r="I188" s="18">
        <v>100000</v>
      </c>
    </row>
    <row r="189" spans="1:9" x14ac:dyDescent="0.25">
      <c r="A189" s="100"/>
      <c r="B189" s="9">
        <v>75</v>
      </c>
      <c r="C189" s="9">
        <v>2</v>
      </c>
      <c r="D189" s="15" t="s">
        <v>24</v>
      </c>
      <c r="E189" s="40"/>
      <c r="F189" s="35"/>
      <c r="G189" s="19" t="s">
        <v>179</v>
      </c>
      <c r="H189" s="18">
        <f>H190</f>
        <v>50000</v>
      </c>
      <c r="I189" s="18">
        <f>I190</f>
        <v>50000</v>
      </c>
    </row>
    <row r="190" spans="1:9" x14ac:dyDescent="0.25">
      <c r="A190" s="100"/>
      <c r="B190" s="9">
        <v>75</v>
      </c>
      <c r="C190" s="9">
        <v>2</v>
      </c>
      <c r="D190" s="15" t="s">
        <v>24</v>
      </c>
      <c r="E190" s="7" t="s">
        <v>22</v>
      </c>
      <c r="F190" s="35"/>
      <c r="G190" s="25" t="s">
        <v>23</v>
      </c>
      <c r="H190" s="18">
        <v>50000</v>
      </c>
      <c r="I190" s="18">
        <v>50000</v>
      </c>
    </row>
    <row r="191" spans="1:9" hidden="1" x14ac:dyDescent="0.25">
      <c r="A191" s="100"/>
      <c r="B191" s="9">
        <v>75</v>
      </c>
      <c r="C191" s="9">
        <v>2</v>
      </c>
      <c r="D191" s="15" t="s">
        <v>30</v>
      </c>
      <c r="E191" s="40"/>
      <c r="F191" s="35"/>
      <c r="G191" s="19" t="s">
        <v>180</v>
      </c>
      <c r="H191" s="18">
        <f>H192</f>
        <v>0</v>
      </c>
      <c r="I191" s="18">
        <f>I192</f>
        <v>0</v>
      </c>
    </row>
    <row r="192" spans="1:9" hidden="1" x14ac:dyDescent="0.25">
      <c r="A192" s="100"/>
      <c r="B192" s="9">
        <v>75</v>
      </c>
      <c r="C192" s="9">
        <v>2</v>
      </c>
      <c r="D192" s="15" t="s">
        <v>30</v>
      </c>
      <c r="E192" s="7" t="s">
        <v>22</v>
      </c>
      <c r="F192" s="35"/>
      <c r="G192" s="25" t="s">
        <v>23</v>
      </c>
      <c r="H192" s="18"/>
      <c r="I192" s="18"/>
    </row>
    <row r="193" spans="1:9" x14ac:dyDescent="0.25">
      <c r="A193" s="100"/>
      <c r="B193" s="9">
        <v>75</v>
      </c>
      <c r="C193" s="9">
        <v>2</v>
      </c>
      <c r="D193" s="15" t="s">
        <v>74</v>
      </c>
      <c r="E193" s="40"/>
      <c r="F193" s="35"/>
      <c r="G193" s="19" t="s">
        <v>181</v>
      </c>
      <c r="H193" s="18">
        <f>SUM(H194:H196)</f>
        <v>1221623</v>
      </c>
      <c r="I193" s="18">
        <f>SUM(I194:I196)</f>
        <v>321623</v>
      </c>
    </row>
    <row r="194" spans="1:9" x14ac:dyDescent="0.25">
      <c r="A194" s="100"/>
      <c r="B194" s="9">
        <v>75</v>
      </c>
      <c r="C194" s="9">
        <v>2</v>
      </c>
      <c r="D194" s="15" t="s">
        <v>74</v>
      </c>
      <c r="E194" s="7" t="s">
        <v>22</v>
      </c>
      <c r="F194" s="35"/>
      <c r="G194" s="25" t="s">
        <v>23</v>
      </c>
      <c r="H194" s="18">
        <v>1203000</v>
      </c>
      <c r="I194" s="18">
        <v>303000</v>
      </c>
    </row>
    <row r="195" spans="1:9" ht="39" x14ac:dyDescent="0.25">
      <c r="A195" s="100"/>
      <c r="B195" s="9">
        <v>75</v>
      </c>
      <c r="C195" s="9">
        <v>2</v>
      </c>
      <c r="D195" s="15" t="s">
        <v>74</v>
      </c>
      <c r="E195" s="35" t="s">
        <v>182</v>
      </c>
      <c r="F195" s="35"/>
      <c r="G195" s="25" t="s">
        <v>183</v>
      </c>
      <c r="H195" s="18">
        <v>6007</v>
      </c>
      <c r="I195" s="18">
        <v>6007</v>
      </c>
    </row>
    <row r="196" spans="1:9" ht="39" x14ac:dyDescent="0.25">
      <c r="A196" s="100"/>
      <c r="B196" s="9">
        <v>75</v>
      </c>
      <c r="C196" s="9">
        <v>2</v>
      </c>
      <c r="D196" s="15" t="s">
        <v>74</v>
      </c>
      <c r="E196" s="35" t="s">
        <v>184</v>
      </c>
      <c r="F196" s="35"/>
      <c r="G196" s="25" t="s">
        <v>185</v>
      </c>
      <c r="H196" s="18">
        <v>12616</v>
      </c>
      <c r="I196" s="18">
        <v>12616</v>
      </c>
    </row>
    <row r="197" spans="1:9" x14ac:dyDescent="0.25">
      <c r="A197" s="100"/>
      <c r="B197" s="9">
        <v>75</v>
      </c>
      <c r="C197" s="9">
        <v>2</v>
      </c>
      <c r="D197" s="15" t="s">
        <v>102</v>
      </c>
      <c r="E197" s="35"/>
      <c r="F197" s="35"/>
      <c r="G197" s="25" t="s">
        <v>186</v>
      </c>
      <c r="H197" s="18">
        <f>H198</f>
        <v>400000</v>
      </c>
      <c r="I197" s="18">
        <f>I198</f>
        <v>400000</v>
      </c>
    </row>
    <row r="198" spans="1:9" x14ac:dyDescent="0.25">
      <c r="A198" s="100"/>
      <c r="B198" s="9">
        <v>75</v>
      </c>
      <c r="C198" s="9">
        <v>2</v>
      </c>
      <c r="D198" s="15" t="s">
        <v>102</v>
      </c>
      <c r="E198" s="7" t="s">
        <v>22</v>
      </c>
      <c r="F198" s="35"/>
      <c r="G198" s="25" t="s">
        <v>23</v>
      </c>
      <c r="H198" s="18">
        <v>400000</v>
      </c>
      <c r="I198" s="18">
        <v>400000</v>
      </c>
    </row>
    <row r="199" spans="1:9" x14ac:dyDescent="0.25">
      <c r="A199" s="100"/>
      <c r="B199" s="9">
        <v>75</v>
      </c>
      <c r="C199" s="9">
        <v>2</v>
      </c>
      <c r="D199" s="48" t="s">
        <v>106</v>
      </c>
      <c r="E199" s="35"/>
      <c r="F199" s="35"/>
      <c r="G199" s="25" t="s">
        <v>187</v>
      </c>
      <c r="H199" s="18">
        <f>H200</f>
        <v>150000</v>
      </c>
      <c r="I199" s="18">
        <f>I200</f>
        <v>150000</v>
      </c>
    </row>
    <row r="200" spans="1:9" x14ac:dyDescent="0.25">
      <c r="A200" s="100"/>
      <c r="B200" s="9">
        <v>75</v>
      </c>
      <c r="C200" s="9">
        <v>2</v>
      </c>
      <c r="D200" s="48" t="s">
        <v>106</v>
      </c>
      <c r="E200" s="35" t="s">
        <v>22</v>
      </c>
      <c r="F200" s="35"/>
      <c r="G200" s="25" t="s">
        <v>23</v>
      </c>
      <c r="H200" s="18">
        <v>150000</v>
      </c>
      <c r="I200" s="18">
        <v>150000</v>
      </c>
    </row>
    <row r="201" spans="1:9" ht="25.5" x14ac:dyDescent="0.25">
      <c r="A201" s="100"/>
      <c r="B201" s="9">
        <v>75</v>
      </c>
      <c r="C201" s="9">
        <v>3</v>
      </c>
      <c r="D201" s="40"/>
      <c r="E201" s="40"/>
      <c r="F201" s="35"/>
      <c r="G201" s="49" t="s">
        <v>188</v>
      </c>
      <c r="H201" s="13">
        <f>H202</f>
        <v>44157870.649999999</v>
      </c>
      <c r="I201" s="13">
        <f>I202</f>
        <v>41657870.649999999</v>
      </c>
    </row>
    <row r="202" spans="1:9" x14ac:dyDescent="0.25">
      <c r="A202" s="100"/>
      <c r="B202" s="9">
        <v>75</v>
      </c>
      <c r="C202" s="9">
        <v>3</v>
      </c>
      <c r="D202" s="48"/>
      <c r="E202" s="35"/>
      <c r="F202" s="35" t="s">
        <v>18</v>
      </c>
      <c r="G202" s="34" t="s">
        <v>19</v>
      </c>
      <c r="H202" s="18">
        <f>H203+H206+H208</f>
        <v>44157870.649999999</v>
      </c>
      <c r="I202" s="18">
        <f>I203+I206+I208</f>
        <v>41657870.649999999</v>
      </c>
    </row>
    <row r="203" spans="1:9" ht="26.25" x14ac:dyDescent="0.25">
      <c r="A203" s="100"/>
      <c r="B203" s="9">
        <v>75</v>
      </c>
      <c r="C203" s="9">
        <v>3</v>
      </c>
      <c r="D203" s="15" t="s">
        <v>20</v>
      </c>
      <c r="E203" s="35"/>
      <c r="F203" s="35"/>
      <c r="G203" s="44" t="s">
        <v>189</v>
      </c>
      <c r="H203" s="18">
        <f>H204+H205</f>
        <v>40857870.649999999</v>
      </c>
      <c r="I203" s="18">
        <f>I204+I205</f>
        <v>40857870.649999999</v>
      </c>
    </row>
    <row r="204" spans="1:9" ht="25.5" x14ac:dyDescent="0.25">
      <c r="A204" s="100"/>
      <c r="B204" s="9">
        <v>75</v>
      </c>
      <c r="C204" s="9">
        <v>3</v>
      </c>
      <c r="D204" s="15" t="s">
        <v>20</v>
      </c>
      <c r="E204" s="35" t="s">
        <v>190</v>
      </c>
      <c r="F204" s="35"/>
      <c r="G204" s="21" t="s">
        <v>191</v>
      </c>
      <c r="H204" s="18">
        <v>38814977.119999997</v>
      </c>
      <c r="I204" s="18">
        <v>38814977.119999997</v>
      </c>
    </row>
    <row r="205" spans="1:9" ht="25.5" x14ac:dyDescent="0.25">
      <c r="A205" s="100"/>
      <c r="B205" s="9">
        <v>75</v>
      </c>
      <c r="C205" s="9">
        <v>3</v>
      </c>
      <c r="D205" s="15" t="s">
        <v>20</v>
      </c>
      <c r="E205" s="7" t="s">
        <v>192</v>
      </c>
      <c r="F205" s="35"/>
      <c r="G205" s="21" t="s">
        <v>193</v>
      </c>
      <c r="H205" s="18">
        <v>2042893.53</v>
      </c>
      <c r="I205" s="18">
        <v>2042893.53</v>
      </c>
    </row>
    <row r="206" spans="1:9" x14ac:dyDescent="0.25">
      <c r="A206" s="100"/>
      <c r="B206" s="9">
        <v>75</v>
      </c>
      <c r="C206" s="9">
        <v>3</v>
      </c>
      <c r="D206" s="15" t="s">
        <v>24</v>
      </c>
      <c r="E206" s="35"/>
      <c r="F206" s="35"/>
      <c r="G206" s="21" t="s">
        <v>194</v>
      </c>
      <c r="H206" s="18">
        <f>SUM(H207)</f>
        <v>1200000</v>
      </c>
      <c r="I206" s="18">
        <f>SUM(I207)</f>
        <v>200000</v>
      </c>
    </row>
    <row r="207" spans="1:9" ht="26.25" x14ac:dyDescent="0.25">
      <c r="A207" s="100"/>
      <c r="B207" s="9">
        <v>75</v>
      </c>
      <c r="C207" s="9">
        <v>3</v>
      </c>
      <c r="D207" s="15" t="s">
        <v>24</v>
      </c>
      <c r="E207" s="35" t="s">
        <v>195</v>
      </c>
      <c r="F207" s="35"/>
      <c r="G207" s="19" t="s">
        <v>196</v>
      </c>
      <c r="H207" s="18">
        <v>1200000</v>
      </c>
      <c r="I207" s="18">
        <v>200000</v>
      </c>
    </row>
    <row r="208" spans="1:9" ht="26.25" x14ac:dyDescent="0.25">
      <c r="A208" s="100"/>
      <c r="B208" s="9">
        <v>75</v>
      </c>
      <c r="C208" s="9">
        <v>3</v>
      </c>
      <c r="D208" s="48" t="s">
        <v>30</v>
      </c>
      <c r="E208" s="35"/>
      <c r="F208" s="35"/>
      <c r="G208" s="19" t="s">
        <v>197</v>
      </c>
      <c r="H208" s="18">
        <f>H209</f>
        <v>2100000</v>
      </c>
      <c r="I208" s="18">
        <f>I209</f>
        <v>600000</v>
      </c>
    </row>
    <row r="209" spans="1:9" x14ac:dyDescent="0.25">
      <c r="A209" s="100"/>
      <c r="B209" s="9">
        <v>75</v>
      </c>
      <c r="C209" s="9">
        <v>3</v>
      </c>
      <c r="D209" s="48" t="s">
        <v>30</v>
      </c>
      <c r="E209" s="35" t="s">
        <v>22</v>
      </c>
      <c r="F209" s="35"/>
      <c r="G209" s="25" t="s">
        <v>23</v>
      </c>
      <c r="H209" s="18">
        <v>2100000</v>
      </c>
      <c r="I209" s="18">
        <v>600000</v>
      </c>
    </row>
    <row r="210" spans="1:9" ht="25.5" x14ac:dyDescent="0.25">
      <c r="A210" s="100"/>
      <c r="B210" s="9">
        <v>75</v>
      </c>
      <c r="C210" s="9">
        <v>4</v>
      </c>
      <c r="D210" s="40"/>
      <c r="E210" s="40"/>
      <c r="F210" s="35"/>
      <c r="G210" s="49" t="s">
        <v>198</v>
      </c>
      <c r="H210" s="13">
        <f t="shared" ref="H210:I214" si="2">H211</f>
        <v>80000</v>
      </c>
      <c r="I210" s="13">
        <f t="shared" si="2"/>
        <v>80000</v>
      </c>
    </row>
    <row r="211" spans="1:9" x14ac:dyDescent="0.25">
      <c r="A211" s="100"/>
      <c r="B211" s="9">
        <v>75</v>
      </c>
      <c r="C211" s="9">
        <v>4</v>
      </c>
      <c r="D211" s="40"/>
      <c r="E211" s="40"/>
      <c r="F211" s="35" t="s">
        <v>18</v>
      </c>
      <c r="G211" s="34" t="s">
        <v>19</v>
      </c>
      <c r="H211" s="18">
        <f t="shared" si="2"/>
        <v>80000</v>
      </c>
      <c r="I211" s="18">
        <f t="shared" si="2"/>
        <v>80000</v>
      </c>
    </row>
    <row r="212" spans="1:9" ht="26.25" x14ac:dyDescent="0.25">
      <c r="A212" s="100"/>
      <c r="B212" s="9">
        <v>75</v>
      </c>
      <c r="C212" s="9">
        <v>4</v>
      </c>
      <c r="D212" s="15" t="s">
        <v>20</v>
      </c>
      <c r="E212" s="7"/>
      <c r="F212" s="35"/>
      <c r="G212" s="19" t="s">
        <v>199</v>
      </c>
      <c r="H212" s="18">
        <f t="shared" si="2"/>
        <v>80000</v>
      </c>
      <c r="I212" s="18">
        <f t="shared" si="2"/>
        <v>80000</v>
      </c>
    </row>
    <row r="213" spans="1:9" x14ac:dyDescent="0.25">
      <c r="A213" s="100"/>
      <c r="B213" s="9">
        <v>75</v>
      </c>
      <c r="C213" s="9">
        <v>4</v>
      </c>
      <c r="D213" s="15" t="s">
        <v>20</v>
      </c>
      <c r="E213" s="7" t="s">
        <v>22</v>
      </c>
      <c r="F213" s="35"/>
      <c r="G213" s="25" t="s">
        <v>23</v>
      </c>
      <c r="H213" s="18">
        <v>80000</v>
      </c>
      <c r="I213" s="18">
        <v>80000</v>
      </c>
    </row>
    <row r="214" spans="1:9" ht="25.5" x14ac:dyDescent="0.25">
      <c r="A214" s="100"/>
      <c r="B214" s="9">
        <v>75</v>
      </c>
      <c r="C214" s="9">
        <v>5</v>
      </c>
      <c r="D214" s="40"/>
      <c r="E214" s="40"/>
      <c r="F214" s="35"/>
      <c r="G214" s="49" t="s">
        <v>200</v>
      </c>
      <c r="H214" s="13">
        <f t="shared" si="2"/>
        <v>3210860</v>
      </c>
      <c r="I214" s="13">
        <f>I215</f>
        <v>890860</v>
      </c>
    </row>
    <row r="215" spans="1:9" x14ac:dyDescent="0.25">
      <c r="A215" s="100"/>
      <c r="B215" s="9">
        <v>75</v>
      </c>
      <c r="C215" s="9">
        <v>5</v>
      </c>
      <c r="D215" s="40"/>
      <c r="E215" s="40"/>
      <c r="F215" s="35" t="s">
        <v>18</v>
      </c>
      <c r="G215" s="34" t="s">
        <v>19</v>
      </c>
      <c r="H215" s="18">
        <f>H216+H220</f>
        <v>3210860</v>
      </c>
      <c r="I215" s="18">
        <f>I216+I220</f>
        <v>890860</v>
      </c>
    </row>
    <row r="216" spans="1:9" ht="26.25" x14ac:dyDescent="0.25">
      <c r="A216" s="100"/>
      <c r="B216" s="9">
        <v>75</v>
      </c>
      <c r="C216" s="9">
        <v>5</v>
      </c>
      <c r="D216" s="15" t="s">
        <v>20</v>
      </c>
      <c r="E216" s="40"/>
      <c r="F216" s="35"/>
      <c r="G216" s="19" t="s">
        <v>201</v>
      </c>
      <c r="H216" s="18">
        <f>SUM(H217:H219)</f>
        <v>2840860</v>
      </c>
      <c r="I216" s="18">
        <f>SUM(I217:I219)</f>
        <v>840860</v>
      </c>
    </row>
    <row r="217" spans="1:9" x14ac:dyDescent="0.25">
      <c r="A217" s="100"/>
      <c r="B217" s="9">
        <v>75</v>
      </c>
      <c r="C217" s="9">
        <v>5</v>
      </c>
      <c r="D217" s="15" t="s">
        <v>20</v>
      </c>
      <c r="E217" s="7" t="s">
        <v>202</v>
      </c>
      <c r="F217" s="35"/>
      <c r="G217" s="20" t="s">
        <v>203</v>
      </c>
      <c r="H217" s="18">
        <v>2800000</v>
      </c>
      <c r="I217" s="18">
        <v>800000</v>
      </c>
    </row>
    <row r="218" spans="1:9" ht="39" x14ac:dyDescent="0.25">
      <c r="A218" s="100"/>
      <c r="B218" s="9">
        <v>75</v>
      </c>
      <c r="C218" s="9">
        <v>5</v>
      </c>
      <c r="D218" s="15" t="s">
        <v>20</v>
      </c>
      <c r="E218" s="7" t="s">
        <v>204</v>
      </c>
      <c r="F218" s="35"/>
      <c r="G218" s="22" t="s">
        <v>205</v>
      </c>
      <c r="H218" s="18">
        <v>34731</v>
      </c>
      <c r="I218" s="18">
        <v>34731</v>
      </c>
    </row>
    <row r="219" spans="1:9" ht="38.25" x14ac:dyDescent="0.25">
      <c r="A219" s="100"/>
      <c r="B219" s="9">
        <v>75</v>
      </c>
      <c r="C219" s="9">
        <v>5</v>
      </c>
      <c r="D219" s="15" t="s">
        <v>20</v>
      </c>
      <c r="E219" s="35" t="s">
        <v>206</v>
      </c>
      <c r="F219" s="35"/>
      <c r="G219" s="21" t="s">
        <v>207</v>
      </c>
      <c r="H219" s="18">
        <v>6129</v>
      </c>
      <c r="I219" s="18">
        <v>6129</v>
      </c>
    </row>
    <row r="220" spans="1:9" x14ac:dyDescent="0.25">
      <c r="A220" s="100"/>
      <c r="B220" s="9">
        <v>75</v>
      </c>
      <c r="C220" s="9">
        <v>5</v>
      </c>
      <c r="D220" s="15" t="s">
        <v>24</v>
      </c>
      <c r="E220" s="7"/>
      <c r="F220" s="35"/>
      <c r="G220" s="19" t="s">
        <v>208</v>
      </c>
      <c r="H220" s="18">
        <f>H221</f>
        <v>370000</v>
      </c>
      <c r="I220" s="18">
        <f>I221</f>
        <v>50000</v>
      </c>
    </row>
    <row r="221" spans="1:9" x14ac:dyDescent="0.25">
      <c r="A221" s="100"/>
      <c r="B221" s="9">
        <v>75</v>
      </c>
      <c r="C221" s="9">
        <v>5</v>
      </c>
      <c r="D221" s="15" t="s">
        <v>24</v>
      </c>
      <c r="E221" s="7" t="s">
        <v>202</v>
      </c>
      <c r="F221" s="35"/>
      <c r="G221" s="20" t="s">
        <v>203</v>
      </c>
      <c r="H221" s="18">
        <v>370000</v>
      </c>
      <c r="I221" s="18">
        <v>50000</v>
      </c>
    </row>
    <row r="222" spans="1:9" s="26" customFormat="1" ht="25.5" x14ac:dyDescent="0.2">
      <c r="A222" s="100"/>
      <c r="B222" s="9">
        <v>75</v>
      </c>
      <c r="C222" s="9">
        <v>6</v>
      </c>
      <c r="D222" s="40"/>
      <c r="E222" s="40"/>
      <c r="F222" s="55"/>
      <c r="G222" s="49" t="s">
        <v>209</v>
      </c>
      <c r="H222" s="13">
        <f t="shared" ref="H222:H223" si="3">H223</f>
        <v>6998000</v>
      </c>
      <c r="I222" s="13">
        <f t="shared" ref="I222:I223" si="4">I223</f>
        <v>5998000</v>
      </c>
    </row>
    <row r="223" spans="1:9" s="26" customFormat="1" ht="12.75" x14ac:dyDescent="0.2">
      <c r="A223" s="100"/>
      <c r="B223" s="9">
        <v>75</v>
      </c>
      <c r="C223" s="58">
        <v>6</v>
      </c>
      <c r="D223" s="58"/>
      <c r="E223" s="58"/>
      <c r="F223" s="35" t="s">
        <v>18</v>
      </c>
      <c r="G223" s="34" t="s">
        <v>19</v>
      </c>
      <c r="H223" s="59">
        <f t="shared" si="3"/>
        <v>6998000</v>
      </c>
      <c r="I223" s="59">
        <f t="shared" si="4"/>
        <v>5998000</v>
      </c>
    </row>
    <row r="224" spans="1:9" s="26" customFormat="1" ht="38.25" x14ac:dyDescent="0.2">
      <c r="A224" s="100"/>
      <c r="B224" s="9">
        <v>75</v>
      </c>
      <c r="C224" s="58">
        <v>6</v>
      </c>
      <c r="D224" s="15" t="s">
        <v>20</v>
      </c>
      <c r="E224" s="58"/>
      <c r="F224" s="35"/>
      <c r="G224" s="60" t="s">
        <v>210</v>
      </c>
      <c r="H224" s="59">
        <f>SUM(H225:H228)</f>
        <v>6998000</v>
      </c>
      <c r="I224" s="59">
        <f>SUM(I225:I228)</f>
        <v>5998000</v>
      </c>
    </row>
    <row r="225" spans="1:9" s="26" customFormat="1" ht="27" customHeight="1" x14ac:dyDescent="0.2">
      <c r="A225" s="100"/>
      <c r="B225" s="9">
        <v>75</v>
      </c>
      <c r="C225" s="58">
        <v>6</v>
      </c>
      <c r="D225" s="15" t="s">
        <v>20</v>
      </c>
      <c r="E225" s="7" t="s">
        <v>45</v>
      </c>
      <c r="F225" s="35"/>
      <c r="G225" s="20" t="s">
        <v>46</v>
      </c>
      <c r="H225" s="59">
        <v>6998000</v>
      </c>
      <c r="I225" s="59">
        <v>5998000</v>
      </c>
    </row>
    <row r="226" spans="1:9" s="26" customFormat="1" ht="38.25" hidden="1" x14ac:dyDescent="0.2">
      <c r="A226" s="100"/>
      <c r="B226" s="9">
        <v>75</v>
      </c>
      <c r="C226" s="58">
        <v>6</v>
      </c>
      <c r="D226" s="15" t="s">
        <v>20</v>
      </c>
      <c r="E226" s="7" t="s">
        <v>47</v>
      </c>
      <c r="F226" s="35"/>
      <c r="G226" s="37" t="s">
        <v>48</v>
      </c>
      <c r="H226" s="59"/>
      <c r="I226" s="59"/>
    </row>
    <row r="227" spans="1:9" s="26" customFormat="1" ht="38.25" hidden="1" x14ac:dyDescent="0.2">
      <c r="A227" s="100"/>
      <c r="B227" s="9">
        <v>75</v>
      </c>
      <c r="C227" s="58">
        <v>6</v>
      </c>
      <c r="D227" s="15" t="s">
        <v>20</v>
      </c>
      <c r="E227" s="35" t="s">
        <v>49</v>
      </c>
      <c r="F227" s="35"/>
      <c r="G227" s="47" t="s">
        <v>50</v>
      </c>
      <c r="H227" s="59"/>
      <c r="I227" s="59"/>
    </row>
    <row r="228" spans="1:9" s="26" customFormat="1" ht="25.5" hidden="1" x14ac:dyDescent="0.2">
      <c r="A228" s="100"/>
      <c r="B228" s="9">
        <v>75</v>
      </c>
      <c r="C228" s="58">
        <v>6</v>
      </c>
      <c r="D228" s="15" t="s">
        <v>20</v>
      </c>
      <c r="E228" s="35" t="s">
        <v>51</v>
      </c>
      <c r="F228" s="35"/>
      <c r="G228" s="21" t="s">
        <v>69</v>
      </c>
      <c r="H228" s="59"/>
      <c r="I228" s="59"/>
    </row>
    <row r="229" spans="1:9" s="26" customFormat="1" ht="25.5" x14ac:dyDescent="0.2">
      <c r="A229" s="100"/>
      <c r="B229" s="9">
        <v>75</v>
      </c>
      <c r="C229" s="9">
        <v>7</v>
      </c>
      <c r="D229" s="40"/>
      <c r="E229" s="40"/>
      <c r="F229" s="55"/>
      <c r="G229" s="61" t="s">
        <v>211</v>
      </c>
      <c r="H229" s="62">
        <f>H230</f>
        <v>117178864.06</v>
      </c>
      <c r="I229" s="62">
        <f>I230</f>
        <v>100594637.43000001</v>
      </c>
    </row>
    <row r="230" spans="1:9" x14ac:dyDescent="0.25">
      <c r="A230" s="100"/>
      <c r="B230" s="9">
        <v>75</v>
      </c>
      <c r="C230" s="9">
        <v>7</v>
      </c>
      <c r="D230" s="40"/>
      <c r="E230" s="40"/>
      <c r="F230" s="35" t="s">
        <v>18</v>
      </c>
      <c r="G230" s="44" t="s">
        <v>19</v>
      </c>
      <c r="H230" s="59">
        <f>H231+H236+H243+H253</f>
        <v>117178864.06</v>
      </c>
      <c r="I230" s="59">
        <f>I231+I236+I243+I253</f>
        <v>100594637.43000001</v>
      </c>
    </row>
    <row r="231" spans="1:9" ht="25.5" x14ac:dyDescent="0.25">
      <c r="A231" s="100"/>
      <c r="B231" s="9">
        <v>75</v>
      </c>
      <c r="C231" s="9">
        <v>7</v>
      </c>
      <c r="D231" s="15" t="s">
        <v>20</v>
      </c>
      <c r="E231" s="40"/>
      <c r="F231" s="35"/>
      <c r="G231" s="23" t="s">
        <v>212</v>
      </c>
      <c r="H231" s="59">
        <f>SUM(H232:H235)</f>
        <v>29560730</v>
      </c>
      <c r="I231" s="59">
        <f>SUM(I232:I235)</f>
        <v>26660730</v>
      </c>
    </row>
    <row r="232" spans="1:9" ht="28.5" customHeight="1" x14ac:dyDescent="0.25">
      <c r="A232" s="100"/>
      <c r="B232" s="9">
        <v>75</v>
      </c>
      <c r="C232" s="9">
        <v>7</v>
      </c>
      <c r="D232" s="15" t="s">
        <v>20</v>
      </c>
      <c r="E232" s="7" t="s">
        <v>45</v>
      </c>
      <c r="F232" s="35"/>
      <c r="G232" s="20" t="s">
        <v>46</v>
      </c>
      <c r="H232" s="59">
        <v>28660730</v>
      </c>
      <c r="I232" s="59">
        <v>26660730</v>
      </c>
    </row>
    <row r="233" spans="1:9" ht="29.25" customHeight="1" x14ac:dyDescent="0.25">
      <c r="A233" s="100"/>
      <c r="B233" s="9">
        <v>75</v>
      </c>
      <c r="C233" s="9">
        <v>7</v>
      </c>
      <c r="D233" s="15" t="s">
        <v>20</v>
      </c>
      <c r="E233" s="7" t="s">
        <v>47</v>
      </c>
      <c r="F233" s="35"/>
      <c r="G233" s="37" t="s">
        <v>48</v>
      </c>
      <c r="H233" s="59">
        <v>900000</v>
      </c>
      <c r="I233" s="59">
        <v>0</v>
      </c>
    </row>
    <row r="234" spans="1:9" ht="38.25" hidden="1" x14ac:dyDescent="0.25">
      <c r="A234" s="100"/>
      <c r="B234" s="9">
        <v>75</v>
      </c>
      <c r="C234" s="9">
        <v>7</v>
      </c>
      <c r="D234" s="15" t="s">
        <v>20</v>
      </c>
      <c r="E234" s="7" t="s">
        <v>49</v>
      </c>
      <c r="F234" s="35"/>
      <c r="G234" s="47" t="s">
        <v>50</v>
      </c>
      <c r="H234" s="59"/>
      <c r="I234" s="59"/>
    </row>
    <row r="235" spans="1:9" ht="25.5" hidden="1" x14ac:dyDescent="0.25">
      <c r="A235" s="100"/>
      <c r="B235" s="9">
        <v>75</v>
      </c>
      <c r="C235" s="9">
        <v>7</v>
      </c>
      <c r="D235" s="15" t="s">
        <v>20</v>
      </c>
      <c r="E235" s="7" t="s">
        <v>51</v>
      </c>
      <c r="F235" s="35"/>
      <c r="G235" s="21" t="s">
        <v>69</v>
      </c>
      <c r="H235" s="59"/>
      <c r="I235" s="59"/>
    </row>
    <row r="236" spans="1:9" ht="25.5" x14ac:dyDescent="0.25">
      <c r="A236" s="100"/>
      <c r="B236" s="9">
        <v>75</v>
      </c>
      <c r="C236" s="9">
        <v>7</v>
      </c>
      <c r="D236" s="15" t="s">
        <v>24</v>
      </c>
      <c r="E236" s="7"/>
      <c r="F236" s="35"/>
      <c r="G236" s="23" t="s">
        <v>213</v>
      </c>
      <c r="H236" s="59">
        <f>SUM(H237:H242)</f>
        <v>51494382</v>
      </c>
      <c r="I236" s="59">
        <f>SUM(I237:I242)</f>
        <v>45594382</v>
      </c>
    </row>
    <row r="237" spans="1:9" hidden="1" x14ac:dyDescent="0.25">
      <c r="A237" s="100"/>
      <c r="B237" s="9">
        <v>75</v>
      </c>
      <c r="C237" s="9">
        <v>7</v>
      </c>
      <c r="D237" s="15" t="s">
        <v>24</v>
      </c>
      <c r="E237" s="7" t="s">
        <v>214</v>
      </c>
      <c r="F237" s="35"/>
      <c r="G237" s="23" t="s">
        <v>215</v>
      </c>
      <c r="H237" s="59"/>
      <c r="I237" s="59"/>
    </row>
    <row r="238" spans="1:9" x14ac:dyDescent="0.25">
      <c r="A238" s="100"/>
      <c r="B238" s="9">
        <v>75</v>
      </c>
      <c r="C238" s="9">
        <v>7</v>
      </c>
      <c r="D238" s="15" t="s">
        <v>24</v>
      </c>
      <c r="E238" s="7" t="s">
        <v>216</v>
      </c>
      <c r="F238" s="35"/>
      <c r="G238" s="20" t="s">
        <v>217</v>
      </c>
      <c r="H238" s="59">
        <v>47274382</v>
      </c>
      <c r="I238" s="59">
        <v>43274382</v>
      </c>
    </row>
    <row r="239" spans="1:9" x14ac:dyDescent="0.25">
      <c r="A239" s="100"/>
      <c r="B239" s="9">
        <v>75</v>
      </c>
      <c r="C239" s="9">
        <v>7</v>
      </c>
      <c r="D239" s="15" t="s">
        <v>24</v>
      </c>
      <c r="E239" s="7" t="s">
        <v>218</v>
      </c>
      <c r="F239" s="35"/>
      <c r="G239" s="20" t="s">
        <v>219</v>
      </c>
      <c r="H239" s="59">
        <v>420000</v>
      </c>
      <c r="I239" s="59">
        <v>420000</v>
      </c>
    </row>
    <row r="240" spans="1:9" ht="26.25" hidden="1" x14ac:dyDescent="0.25">
      <c r="A240" s="100"/>
      <c r="B240" s="9">
        <v>75</v>
      </c>
      <c r="C240" s="9">
        <v>7</v>
      </c>
      <c r="D240" s="15" t="s">
        <v>24</v>
      </c>
      <c r="E240" s="7" t="s">
        <v>220</v>
      </c>
      <c r="F240" s="35"/>
      <c r="G240" s="20" t="s">
        <v>221</v>
      </c>
      <c r="H240" s="59"/>
      <c r="I240" s="59"/>
    </row>
    <row r="241" spans="1:9" ht="26.25" x14ac:dyDescent="0.25">
      <c r="A241" s="100"/>
      <c r="B241" s="9">
        <v>75</v>
      </c>
      <c r="C241" s="9">
        <v>7</v>
      </c>
      <c r="D241" s="15" t="s">
        <v>24</v>
      </c>
      <c r="E241" s="7" t="s">
        <v>222</v>
      </c>
      <c r="F241" s="35"/>
      <c r="G241" s="20" t="s">
        <v>223</v>
      </c>
      <c r="H241" s="59">
        <v>3200000</v>
      </c>
      <c r="I241" s="59">
        <v>1900000</v>
      </c>
    </row>
    <row r="242" spans="1:9" ht="29.25" customHeight="1" x14ac:dyDescent="0.25">
      <c r="A242" s="100"/>
      <c r="B242" s="9">
        <v>75</v>
      </c>
      <c r="C242" s="9">
        <v>7</v>
      </c>
      <c r="D242" s="15" t="s">
        <v>24</v>
      </c>
      <c r="E242" s="7" t="s">
        <v>47</v>
      </c>
      <c r="F242" s="35"/>
      <c r="G242" s="37" t="s">
        <v>48</v>
      </c>
      <c r="H242" s="59">
        <v>600000</v>
      </c>
      <c r="I242" s="59">
        <v>0</v>
      </c>
    </row>
    <row r="243" spans="1:9" ht="26.25" x14ac:dyDescent="0.25">
      <c r="A243" s="100"/>
      <c r="B243" s="9">
        <v>75</v>
      </c>
      <c r="C243" s="9">
        <v>7</v>
      </c>
      <c r="D243" s="15" t="s">
        <v>30</v>
      </c>
      <c r="E243" s="7"/>
      <c r="F243" s="35"/>
      <c r="G243" s="19" t="s">
        <v>224</v>
      </c>
      <c r="H243" s="59">
        <f>SUM(H244:H252)</f>
        <v>3507942.06</v>
      </c>
      <c r="I243" s="59">
        <f>SUM(I244:I252)</f>
        <v>3523715.4299999997</v>
      </c>
    </row>
    <row r="244" spans="1:9" ht="29.25" customHeight="1" x14ac:dyDescent="0.25">
      <c r="A244" s="100"/>
      <c r="B244" s="9">
        <v>75</v>
      </c>
      <c r="C244" s="9">
        <v>7</v>
      </c>
      <c r="D244" s="15" t="s">
        <v>30</v>
      </c>
      <c r="E244" s="7" t="s">
        <v>225</v>
      </c>
      <c r="F244" s="35"/>
      <c r="G244" s="21" t="s">
        <v>226</v>
      </c>
      <c r="H244" s="59">
        <v>7404.35</v>
      </c>
      <c r="I244" s="59">
        <v>1158.71</v>
      </c>
    </row>
    <row r="245" spans="1:9" ht="26.25" x14ac:dyDescent="0.25">
      <c r="A245" s="100"/>
      <c r="B245" s="9">
        <v>75</v>
      </c>
      <c r="C245" s="9">
        <v>7</v>
      </c>
      <c r="D245" s="15" t="s">
        <v>30</v>
      </c>
      <c r="E245" s="7" t="s">
        <v>227</v>
      </c>
      <c r="F245" s="35"/>
      <c r="G245" s="22" t="s">
        <v>228</v>
      </c>
      <c r="H245" s="59">
        <f>589758.25+18133.06</f>
        <v>607891.31000000006</v>
      </c>
      <c r="I245" s="59">
        <f>589758.25+40152.07</f>
        <v>629910.31999999995</v>
      </c>
    </row>
    <row r="246" spans="1:9" ht="90.75" customHeight="1" x14ac:dyDescent="0.25">
      <c r="A246" s="100"/>
      <c r="B246" s="9">
        <v>75</v>
      </c>
      <c r="C246" s="9">
        <v>7</v>
      </c>
      <c r="D246" s="15" t="s">
        <v>30</v>
      </c>
      <c r="E246" s="7" t="s">
        <v>153</v>
      </c>
      <c r="F246" s="35"/>
      <c r="G246" s="22" t="s">
        <v>154</v>
      </c>
      <c r="H246" s="59">
        <v>93886.399999999994</v>
      </c>
      <c r="I246" s="59">
        <v>93886.399999999994</v>
      </c>
    </row>
    <row r="247" spans="1:9" ht="39" x14ac:dyDescent="0.25">
      <c r="A247" s="100"/>
      <c r="B247" s="9">
        <v>75</v>
      </c>
      <c r="C247" s="9">
        <v>7</v>
      </c>
      <c r="D247" s="15" t="s">
        <v>30</v>
      </c>
      <c r="E247" s="7" t="s">
        <v>229</v>
      </c>
      <c r="F247" s="35"/>
      <c r="G247" s="22" t="s">
        <v>230</v>
      </c>
      <c r="H247" s="18">
        <v>4709</v>
      </c>
      <c r="I247" s="18">
        <v>4709</v>
      </c>
    </row>
    <row r="248" spans="1:9" ht="38.25" hidden="1" x14ac:dyDescent="0.25">
      <c r="A248" s="100"/>
      <c r="B248" s="9">
        <v>75</v>
      </c>
      <c r="C248" s="9">
        <v>7</v>
      </c>
      <c r="D248" s="15" t="s">
        <v>30</v>
      </c>
      <c r="E248" s="7" t="s">
        <v>231</v>
      </c>
      <c r="F248" s="35"/>
      <c r="G248" s="21" t="s">
        <v>232</v>
      </c>
      <c r="H248" s="59"/>
      <c r="I248" s="59"/>
    </row>
    <row r="249" spans="1:9" ht="51.75" x14ac:dyDescent="0.25">
      <c r="A249" s="100"/>
      <c r="B249" s="9">
        <v>75</v>
      </c>
      <c r="C249" s="9">
        <v>7</v>
      </c>
      <c r="D249" s="15" t="s">
        <v>30</v>
      </c>
      <c r="E249" s="7" t="s">
        <v>233</v>
      </c>
      <c r="F249" s="35"/>
      <c r="G249" s="22" t="s">
        <v>234</v>
      </c>
      <c r="H249" s="59">
        <v>1518951</v>
      </c>
      <c r="I249" s="59">
        <v>1518951</v>
      </c>
    </row>
    <row r="250" spans="1:9" ht="64.5" x14ac:dyDescent="0.25">
      <c r="A250" s="100"/>
      <c r="B250" s="9">
        <v>75</v>
      </c>
      <c r="C250" s="9">
        <v>7</v>
      </c>
      <c r="D250" s="15" t="s">
        <v>30</v>
      </c>
      <c r="E250" s="7" t="s">
        <v>235</v>
      </c>
      <c r="F250" s="35"/>
      <c r="G250" s="22" t="s">
        <v>236</v>
      </c>
      <c r="H250" s="59">
        <v>234900</v>
      </c>
      <c r="I250" s="59">
        <v>234900</v>
      </c>
    </row>
    <row r="251" spans="1:9" ht="64.5" x14ac:dyDescent="0.25">
      <c r="A251" s="100"/>
      <c r="B251" s="9">
        <v>75</v>
      </c>
      <c r="C251" s="9">
        <v>7</v>
      </c>
      <c r="D251" s="15" t="s">
        <v>30</v>
      </c>
      <c r="E251" s="7" t="s">
        <v>237</v>
      </c>
      <c r="F251" s="35"/>
      <c r="G251" s="22" t="s">
        <v>238</v>
      </c>
      <c r="H251" s="59">
        <v>10000</v>
      </c>
      <c r="I251" s="59">
        <v>10000</v>
      </c>
    </row>
    <row r="252" spans="1:9" ht="30" customHeight="1" x14ac:dyDescent="0.25">
      <c r="A252" s="100"/>
      <c r="B252" s="9">
        <v>75</v>
      </c>
      <c r="C252" s="9">
        <v>7</v>
      </c>
      <c r="D252" s="15" t="s">
        <v>30</v>
      </c>
      <c r="E252" s="7" t="s">
        <v>239</v>
      </c>
      <c r="F252" s="35"/>
      <c r="G252" s="22" t="s">
        <v>240</v>
      </c>
      <c r="H252" s="59">
        <v>1030200</v>
      </c>
      <c r="I252" s="59">
        <v>1030200</v>
      </c>
    </row>
    <row r="253" spans="1:9" x14ac:dyDescent="0.25">
      <c r="A253" s="100"/>
      <c r="B253" s="9">
        <v>75</v>
      </c>
      <c r="C253" s="9">
        <v>7</v>
      </c>
      <c r="D253" s="15" t="s">
        <v>74</v>
      </c>
      <c r="E253" s="7"/>
      <c r="F253" s="35"/>
      <c r="G253" s="23" t="s">
        <v>241</v>
      </c>
      <c r="H253" s="59">
        <f>SUM(H254:H259)</f>
        <v>32615810</v>
      </c>
      <c r="I253" s="59">
        <f>SUM(I254:I259)</f>
        <v>24815810</v>
      </c>
    </row>
    <row r="254" spans="1:9" ht="29.25" customHeight="1" x14ac:dyDescent="0.25">
      <c r="A254" s="100"/>
      <c r="B254" s="9">
        <v>75</v>
      </c>
      <c r="C254" s="9">
        <v>7</v>
      </c>
      <c r="D254" s="15" t="s">
        <v>74</v>
      </c>
      <c r="E254" s="7" t="s">
        <v>45</v>
      </c>
      <c r="F254" s="35"/>
      <c r="G254" s="20" t="s">
        <v>46</v>
      </c>
      <c r="H254" s="59">
        <v>14977796</v>
      </c>
      <c r="I254" s="59">
        <v>12977796</v>
      </c>
    </row>
    <row r="255" spans="1:9" ht="26.25" x14ac:dyDescent="0.25">
      <c r="A255" s="100"/>
      <c r="B255" s="9">
        <v>75</v>
      </c>
      <c r="C255" s="9">
        <v>7</v>
      </c>
      <c r="D255" s="15" t="s">
        <v>74</v>
      </c>
      <c r="E255" s="7" t="s">
        <v>242</v>
      </c>
      <c r="F255" s="35"/>
      <c r="G255" s="20" t="s">
        <v>243</v>
      </c>
      <c r="H255" s="59">
        <v>8174602</v>
      </c>
      <c r="I255" s="59">
        <v>6174602</v>
      </c>
    </row>
    <row r="256" spans="1:9" ht="30" customHeight="1" x14ac:dyDescent="0.25">
      <c r="A256" s="100"/>
      <c r="B256" s="9">
        <v>75</v>
      </c>
      <c r="C256" s="9">
        <v>7</v>
      </c>
      <c r="D256" s="15" t="s">
        <v>74</v>
      </c>
      <c r="E256" s="7" t="s">
        <v>47</v>
      </c>
      <c r="F256" s="35"/>
      <c r="G256" s="37" t="s">
        <v>48</v>
      </c>
      <c r="H256" s="59"/>
      <c r="I256" s="59"/>
    </row>
    <row r="257" spans="1:9" x14ac:dyDescent="0.25">
      <c r="A257" s="100"/>
      <c r="B257" s="9">
        <v>75</v>
      </c>
      <c r="C257" s="9">
        <v>7</v>
      </c>
      <c r="D257" s="15" t="s">
        <v>74</v>
      </c>
      <c r="E257" s="7" t="s">
        <v>22</v>
      </c>
      <c r="F257" s="35"/>
      <c r="G257" s="25" t="s">
        <v>23</v>
      </c>
      <c r="H257" s="59">
        <v>5350000</v>
      </c>
      <c r="I257" s="59">
        <v>1550000</v>
      </c>
    </row>
    <row r="258" spans="1:9" ht="38.25" x14ac:dyDescent="0.25">
      <c r="A258" s="100"/>
      <c r="B258" s="9">
        <v>75</v>
      </c>
      <c r="C258" s="9">
        <v>7</v>
      </c>
      <c r="D258" s="15" t="s">
        <v>74</v>
      </c>
      <c r="E258" s="7" t="s">
        <v>49</v>
      </c>
      <c r="F258" s="35"/>
      <c r="G258" s="47" t="s">
        <v>50</v>
      </c>
      <c r="H258" s="59">
        <v>3496400</v>
      </c>
      <c r="I258" s="59">
        <v>3496400</v>
      </c>
    </row>
    <row r="259" spans="1:9" ht="25.5" x14ac:dyDescent="0.25">
      <c r="A259" s="100"/>
      <c r="B259" s="9">
        <v>75</v>
      </c>
      <c r="C259" s="9">
        <v>7</v>
      </c>
      <c r="D259" s="15" t="s">
        <v>74</v>
      </c>
      <c r="E259" s="7" t="s">
        <v>51</v>
      </c>
      <c r="F259" s="35"/>
      <c r="G259" s="21" t="s">
        <v>69</v>
      </c>
      <c r="H259" s="59">
        <v>617012</v>
      </c>
      <c r="I259" s="59">
        <v>617012</v>
      </c>
    </row>
    <row r="260" spans="1:9" ht="26.25" x14ac:dyDescent="0.25">
      <c r="A260" s="99" t="s">
        <v>244</v>
      </c>
      <c r="B260" s="8">
        <v>76</v>
      </c>
      <c r="C260" s="9"/>
      <c r="D260" s="9"/>
      <c r="E260" s="9"/>
      <c r="F260" s="7"/>
      <c r="G260" s="51" t="s">
        <v>245</v>
      </c>
      <c r="H260" s="13">
        <f>H261</f>
        <v>5010000</v>
      </c>
      <c r="I260" s="13">
        <f>I261</f>
        <v>5010000</v>
      </c>
    </row>
    <row r="261" spans="1:9" s="26" customFormat="1" ht="12.75" x14ac:dyDescent="0.2">
      <c r="A261" s="100"/>
      <c r="B261" s="33">
        <v>76</v>
      </c>
      <c r="C261" s="33">
        <v>0</v>
      </c>
      <c r="D261" s="33"/>
      <c r="E261" s="33"/>
      <c r="F261" s="7" t="s">
        <v>18</v>
      </c>
      <c r="G261" s="44" t="s">
        <v>19</v>
      </c>
      <c r="H261" s="18">
        <f>H262+H265</f>
        <v>5010000</v>
      </c>
      <c r="I261" s="18">
        <f>I262+I265</f>
        <v>5010000</v>
      </c>
    </row>
    <row r="262" spans="1:9" s="26" customFormat="1" ht="12.75" x14ac:dyDescent="0.2">
      <c r="A262" s="100"/>
      <c r="B262" s="33">
        <v>76</v>
      </c>
      <c r="C262" s="33">
        <v>0</v>
      </c>
      <c r="D262" s="15" t="s">
        <v>20</v>
      </c>
      <c r="E262" s="53"/>
      <c r="F262" s="35"/>
      <c r="G262" s="19" t="s">
        <v>246</v>
      </c>
      <c r="H262" s="18">
        <f>SUM(H263:H264)</f>
        <v>510000</v>
      </c>
      <c r="I262" s="18">
        <f>SUM(I263:I264)</f>
        <v>510000</v>
      </c>
    </row>
    <row r="263" spans="1:9" s="26" customFormat="1" ht="12.75" x14ac:dyDescent="0.2">
      <c r="A263" s="100"/>
      <c r="B263" s="33">
        <v>76</v>
      </c>
      <c r="C263" s="33">
        <v>0</v>
      </c>
      <c r="D263" s="15" t="s">
        <v>20</v>
      </c>
      <c r="E263" s="40">
        <v>10010</v>
      </c>
      <c r="F263" s="35"/>
      <c r="G263" s="44" t="s">
        <v>247</v>
      </c>
      <c r="H263" s="18">
        <v>460000</v>
      </c>
      <c r="I263" s="18">
        <v>460000</v>
      </c>
    </row>
    <row r="264" spans="1:9" s="26" customFormat="1" ht="12.75" x14ac:dyDescent="0.2">
      <c r="A264" s="100"/>
      <c r="B264" s="33">
        <v>76</v>
      </c>
      <c r="C264" s="33">
        <v>0</v>
      </c>
      <c r="D264" s="15" t="s">
        <v>20</v>
      </c>
      <c r="E264" s="40">
        <v>10011</v>
      </c>
      <c r="F264" s="35"/>
      <c r="G264" s="44" t="s">
        <v>248</v>
      </c>
      <c r="H264" s="18">
        <v>50000</v>
      </c>
      <c r="I264" s="18">
        <v>50000</v>
      </c>
    </row>
    <row r="265" spans="1:9" s="26" customFormat="1" ht="12.75" x14ac:dyDescent="0.2">
      <c r="A265" s="100"/>
      <c r="B265" s="33">
        <v>76</v>
      </c>
      <c r="C265" s="33">
        <v>0</v>
      </c>
      <c r="D265" s="15" t="s">
        <v>24</v>
      </c>
      <c r="E265" s="40"/>
      <c r="F265" s="35"/>
      <c r="G265" s="19" t="s">
        <v>249</v>
      </c>
      <c r="H265" s="18">
        <f>H266</f>
        <v>4500000</v>
      </c>
      <c r="I265" s="18">
        <f>I266</f>
        <v>4500000</v>
      </c>
    </row>
    <row r="266" spans="1:9" s="26" customFormat="1" ht="25.5" x14ac:dyDescent="0.2">
      <c r="A266" s="101"/>
      <c r="B266" s="54">
        <v>76</v>
      </c>
      <c r="C266" s="33">
        <v>0</v>
      </c>
      <c r="D266" s="15" t="s">
        <v>24</v>
      </c>
      <c r="E266" s="40">
        <v>13070</v>
      </c>
      <c r="F266" s="35"/>
      <c r="G266" s="44" t="s">
        <v>250</v>
      </c>
      <c r="H266" s="18">
        <v>4500000</v>
      </c>
      <c r="I266" s="18">
        <v>4500000</v>
      </c>
    </row>
    <row r="267" spans="1:9" ht="30.75" customHeight="1" x14ac:dyDescent="0.25">
      <c r="A267" s="99" t="s">
        <v>251</v>
      </c>
      <c r="B267" s="39">
        <v>77</v>
      </c>
      <c r="C267" s="9"/>
      <c r="D267" s="40"/>
      <c r="E267" s="40"/>
      <c r="F267" s="35"/>
      <c r="G267" s="63" t="s">
        <v>252</v>
      </c>
      <c r="H267" s="13">
        <f>H268</f>
        <v>9555156</v>
      </c>
      <c r="I267" s="13">
        <f>I268</f>
        <v>8134903</v>
      </c>
    </row>
    <row r="268" spans="1:9" s="26" customFormat="1" ht="12.75" x14ac:dyDescent="0.2">
      <c r="A268" s="100"/>
      <c r="B268" s="42">
        <v>77</v>
      </c>
      <c r="C268" s="9">
        <v>0</v>
      </c>
      <c r="D268" s="40"/>
      <c r="E268" s="40"/>
      <c r="F268" s="35" t="s">
        <v>253</v>
      </c>
      <c r="G268" s="64" t="s">
        <v>254</v>
      </c>
      <c r="H268" s="18">
        <f>H269+H274+H276+H278+H280+H282</f>
        <v>9555156</v>
      </c>
      <c r="I268" s="18">
        <f>I269+I274+I276+I278+I280+I282</f>
        <v>8134903</v>
      </c>
    </row>
    <row r="269" spans="1:9" s="26" customFormat="1" ht="12.75" x14ac:dyDescent="0.2">
      <c r="A269" s="100"/>
      <c r="B269" s="42">
        <v>77</v>
      </c>
      <c r="C269" s="9">
        <v>0</v>
      </c>
      <c r="D269" s="15" t="s">
        <v>20</v>
      </c>
      <c r="E269" s="40"/>
      <c r="F269" s="35"/>
      <c r="G269" s="47" t="s">
        <v>255</v>
      </c>
      <c r="H269" s="18">
        <f>SUM(H270:H273)</f>
        <v>7455956</v>
      </c>
      <c r="I269" s="18">
        <f>SUM(I270:I273)</f>
        <v>6455956</v>
      </c>
    </row>
    <row r="270" spans="1:9" s="26" customFormat="1" ht="28.5" customHeight="1" x14ac:dyDescent="0.2">
      <c r="A270" s="100"/>
      <c r="B270" s="42">
        <v>77</v>
      </c>
      <c r="C270" s="9">
        <v>0</v>
      </c>
      <c r="D270" s="15" t="s">
        <v>20</v>
      </c>
      <c r="E270" s="7" t="s">
        <v>45</v>
      </c>
      <c r="F270" s="35"/>
      <c r="G270" s="20" t="s">
        <v>46</v>
      </c>
      <c r="H270" s="18">
        <v>6355661</v>
      </c>
      <c r="I270" s="18">
        <v>5355661</v>
      </c>
    </row>
    <row r="271" spans="1:9" s="26" customFormat="1" ht="27.75" customHeight="1" x14ac:dyDescent="0.2">
      <c r="A271" s="100"/>
      <c r="B271" s="42">
        <v>77</v>
      </c>
      <c r="C271" s="9">
        <v>0</v>
      </c>
      <c r="D271" s="15" t="s">
        <v>20</v>
      </c>
      <c r="E271" s="7" t="s">
        <v>47</v>
      </c>
      <c r="F271" s="35"/>
      <c r="G271" s="37" t="s">
        <v>48</v>
      </c>
      <c r="H271" s="18">
        <v>80000</v>
      </c>
      <c r="I271" s="18">
        <v>80000</v>
      </c>
    </row>
    <row r="272" spans="1:9" s="26" customFormat="1" ht="38.25" x14ac:dyDescent="0.2">
      <c r="A272" s="100"/>
      <c r="B272" s="42">
        <v>77</v>
      </c>
      <c r="C272" s="9">
        <v>0</v>
      </c>
      <c r="D272" s="15" t="s">
        <v>20</v>
      </c>
      <c r="E272" s="7" t="s">
        <v>49</v>
      </c>
      <c r="F272" s="35"/>
      <c r="G272" s="47" t="s">
        <v>50</v>
      </c>
      <c r="H272" s="18">
        <v>867251</v>
      </c>
      <c r="I272" s="18">
        <v>867251</v>
      </c>
    </row>
    <row r="273" spans="1:9" s="26" customFormat="1" ht="25.5" x14ac:dyDescent="0.2">
      <c r="A273" s="100"/>
      <c r="B273" s="42">
        <v>77</v>
      </c>
      <c r="C273" s="9">
        <v>0</v>
      </c>
      <c r="D273" s="15" t="s">
        <v>20</v>
      </c>
      <c r="E273" s="7" t="s">
        <v>51</v>
      </c>
      <c r="F273" s="35"/>
      <c r="G273" s="21" t="s">
        <v>69</v>
      </c>
      <c r="H273" s="18">
        <v>153044</v>
      </c>
      <c r="I273" s="18">
        <v>153044</v>
      </c>
    </row>
    <row r="274" spans="1:9" s="26" customFormat="1" ht="25.5" x14ac:dyDescent="0.2">
      <c r="A274" s="100"/>
      <c r="B274" s="42">
        <v>77</v>
      </c>
      <c r="C274" s="9">
        <v>0</v>
      </c>
      <c r="D274" s="15" t="s">
        <v>24</v>
      </c>
      <c r="E274" s="7"/>
      <c r="F274" s="35"/>
      <c r="G274" s="20" t="s">
        <v>256</v>
      </c>
      <c r="H274" s="18">
        <f>H275</f>
        <v>1800000</v>
      </c>
      <c r="I274" s="18">
        <f>I275</f>
        <v>1379747</v>
      </c>
    </row>
    <row r="275" spans="1:9" s="26" customFormat="1" ht="26.25" customHeight="1" x14ac:dyDescent="0.2">
      <c r="A275" s="100"/>
      <c r="B275" s="42">
        <v>77</v>
      </c>
      <c r="C275" s="9">
        <v>0</v>
      </c>
      <c r="D275" s="15" t="s">
        <v>24</v>
      </c>
      <c r="E275" s="7" t="s">
        <v>45</v>
      </c>
      <c r="F275" s="35"/>
      <c r="G275" s="20" t="s">
        <v>46</v>
      </c>
      <c r="H275" s="18">
        <v>1800000</v>
      </c>
      <c r="I275" s="18">
        <v>1379747</v>
      </c>
    </row>
    <row r="276" spans="1:9" s="26" customFormat="1" ht="13.5" customHeight="1" x14ac:dyDescent="0.2">
      <c r="A276" s="100"/>
      <c r="B276" s="42">
        <v>77</v>
      </c>
      <c r="C276" s="9">
        <v>0</v>
      </c>
      <c r="D276" s="15" t="s">
        <v>30</v>
      </c>
      <c r="E276" s="7"/>
      <c r="F276" s="35"/>
      <c r="G276" s="20" t="s">
        <v>257</v>
      </c>
      <c r="H276" s="18">
        <f>H277</f>
        <v>40000</v>
      </c>
      <c r="I276" s="18">
        <f>I277</f>
        <v>40000</v>
      </c>
    </row>
    <row r="277" spans="1:9" s="26" customFormat="1" ht="12.75" x14ac:dyDescent="0.2">
      <c r="A277" s="100"/>
      <c r="B277" s="42">
        <v>77</v>
      </c>
      <c r="C277" s="9">
        <v>0</v>
      </c>
      <c r="D277" s="15" t="s">
        <v>30</v>
      </c>
      <c r="E277" s="7" t="s">
        <v>22</v>
      </c>
      <c r="F277" s="35"/>
      <c r="G277" s="20" t="s">
        <v>23</v>
      </c>
      <c r="H277" s="18">
        <v>40000</v>
      </c>
      <c r="I277" s="18">
        <v>40000</v>
      </c>
    </row>
    <row r="278" spans="1:9" s="26" customFormat="1" ht="12.75" x14ac:dyDescent="0.2">
      <c r="A278" s="100"/>
      <c r="B278" s="42">
        <v>77</v>
      </c>
      <c r="C278" s="9">
        <v>0</v>
      </c>
      <c r="D278" s="15" t="s">
        <v>74</v>
      </c>
      <c r="E278" s="7"/>
      <c r="F278" s="35"/>
      <c r="G278" s="47" t="s">
        <v>258</v>
      </c>
      <c r="H278" s="18">
        <f>H279</f>
        <v>169200</v>
      </c>
      <c r="I278" s="18">
        <f>I279</f>
        <v>169200</v>
      </c>
    </row>
    <row r="279" spans="1:9" s="26" customFormat="1" ht="12.75" x14ac:dyDescent="0.2">
      <c r="A279" s="100"/>
      <c r="B279" s="42">
        <v>77</v>
      </c>
      <c r="C279" s="9">
        <v>0</v>
      </c>
      <c r="D279" s="15" t="s">
        <v>74</v>
      </c>
      <c r="E279" s="7" t="s">
        <v>22</v>
      </c>
      <c r="F279" s="35"/>
      <c r="G279" s="20" t="s">
        <v>23</v>
      </c>
      <c r="H279" s="18">
        <v>169200</v>
      </c>
      <c r="I279" s="18">
        <v>169200</v>
      </c>
    </row>
    <row r="280" spans="1:9" s="26" customFormat="1" ht="12.75" x14ac:dyDescent="0.2">
      <c r="A280" s="100"/>
      <c r="B280" s="42">
        <v>77</v>
      </c>
      <c r="C280" s="9">
        <v>0</v>
      </c>
      <c r="D280" s="15" t="s">
        <v>76</v>
      </c>
      <c r="E280" s="7"/>
      <c r="F280" s="35"/>
      <c r="G280" s="65" t="s">
        <v>259</v>
      </c>
      <c r="H280" s="18">
        <f>H281</f>
        <v>40000</v>
      </c>
      <c r="I280" s="18">
        <f>I281</f>
        <v>40000</v>
      </c>
    </row>
    <row r="281" spans="1:9" s="26" customFormat="1" ht="12.75" x14ac:dyDescent="0.2">
      <c r="A281" s="100"/>
      <c r="B281" s="42">
        <v>77</v>
      </c>
      <c r="C281" s="9">
        <v>0</v>
      </c>
      <c r="D281" s="15" t="s">
        <v>76</v>
      </c>
      <c r="E281" s="7" t="s">
        <v>22</v>
      </c>
      <c r="F281" s="35"/>
      <c r="G281" s="65" t="s">
        <v>23</v>
      </c>
      <c r="H281" s="18">
        <v>40000</v>
      </c>
      <c r="I281" s="18">
        <v>40000</v>
      </c>
    </row>
    <row r="282" spans="1:9" s="26" customFormat="1" ht="25.5" x14ac:dyDescent="0.2">
      <c r="A282" s="100"/>
      <c r="B282" s="42">
        <v>77</v>
      </c>
      <c r="C282" s="9">
        <v>0</v>
      </c>
      <c r="D282" s="15" t="s">
        <v>102</v>
      </c>
      <c r="E282" s="7"/>
      <c r="F282" s="35"/>
      <c r="G282" s="65" t="s">
        <v>260</v>
      </c>
      <c r="H282" s="18">
        <f>H283</f>
        <v>50000</v>
      </c>
      <c r="I282" s="18">
        <f>I283</f>
        <v>50000</v>
      </c>
    </row>
    <row r="283" spans="1:9" s="26" customFormat="1" ht="12.75" x14ac:dyDescent="0.2">
      <c r="A283" s="101"/>
      <c r="B283" s="42">
        <v>77</v>
      </c>
      <c r="C283" s="9">
        <v>0</v>
      </c>
      <c r="D283" s="15" t="s">
        <v>102</v>
      </c>
      <c r="E283" s="7" t="s">
        <v>22</v>
      </c>
      <c r="F283" s="35"/>
      <c r="G283" s="65" t="s">
        <v>23</v>
      </c>
      <c r="H283" s="18">
        <v>50000</v>
      </c>
      <c r="I283" s="18">
        <v>50000</v>
      </c>
    </row>
    <row r="284" spans="1:9" ht="39" x14ac:dyDescent="0.25">
      <c r="A284" s="99" t="s">
        <v>261</v>
      </c>
      <c r="B284" s="8">
        <v>78</v>
      </c>
      <c r="C284" s="9"/>
      <c r="D284" s="9"/>
      <c r="E284" s="9"/>
      <c r="F284" s="7"/>
      <c r="G284" s="51" t="s">
        <v>262</v>
      </c>
      <c r="H284" s="13">
        <f>H285+H295</f>
        <v>81004665</v>
      </c>
      <c r="I284" s="13">
        <f>I285+I295</f>
        <v>77104665</v>
      </c>
    </row>
    <row r="285" spans="1:9" x14ac:dyDescent="0.25">
      <c r="A285" s="100"/>
      <c r="B285" s="9">
        <v>78</v>
      </c>
      <c r="C285" s="9">
        <v>1</v>
      </c>
      <c r="D285" s="9"/>
      <c r="E285" s="9"/>
      <c r="F285" s="7"/>
      <c r="G285" s="49" t="s">
        <v>263</v>
      </c>
      <c r="H285" s="62">
        <f>H286</f>
        <v>79804665</v>
      </c>
      <c r="I285" s="62">
        <f>I286</f>
        <v>76804665</v>
      </c>
    </row>
    <row r="286" spans="1:9" x14ac:dyDescent="0.25">
      <c r="A286" s="100"/>
      <c r="B286" s="9">
        <v>78</v>
      </c>
      <c r="C286" s="9">
        <v>1</v>
      </c>
      <c r="D286" s="9"/>
      <c r="E286" s="9"/>
      <c r="F286" s="7" t="s">
        <v>264</v>
      </c>
      <c r="G286" s="34" t="s">
        <v>265</v>
      </c>
      <c r="H286" s="59">
        <f>H287+H289</f>
        <v>79804665</v>
      </c>
      <c r="I286" s="59">
        <f>I287+I289</f>
        <v>76804665</v>
      </c>
    </row>
    <row r="287" spans="1:9" x14ac:dyDescent="0.25">
      <c r="A287" s="100"/>
      <c r="B287" s="9">
        <v>78</v>
      </c>
      <c r="C287" s="9">
        <v>1</v>
      </c>
      <c r="D287" s="15" t="s">
        <v>20</v>
      </c>
      <c r="E287" s="9"/>
      <c r="F287" s="7"/>
      <c r="G287" s="19" t="s">
        <v>266</v>
      </c>
      <c r="H287" s="59">
        <f>H288</f>
        <v>15000</v>
      </c>
      <c r="I287" s="59">
        <f>I288</f>
        <v>15000</v>
      </c>
    </row>
    <row r="288" spans="1:9" x14ac:dyDescent="0.25">
      <c r="A288" s="100"/>
      <c r="B288" s="9">
        <v>78</v>
      </c>
      <c r="C288" s="9">
        <v>1</v>
      </c>
      <c r="D288" s="15" t="s">
        <v>20</v>
      </c>
      <c r="E288" s="7" t="s">
        <v>267</v>
      </c>
      <c r="F288" s="7"/>
      <c r="G288" s="45" t="s">
        <v>268</v>
      </c>
      <c r="H288" s="59">
        <v>15000</v>
      </c>
      <c r="I288" s="59">
        <v>15000</v>
      </c>
    </row>
    <row r="289" spans="1:9" x14ac:dyDescent="0.25">
      <c r="A289" s="100"/>
      <c r="B289" s="9">
        <v>78</v>
      </c>
      <c r="C289" s="9">
        <v>1</v>
      </c>
      <c r="D289" s="15" t="s">
        <v>24</v>
      </c>
      <c r="E289" s="7"/>
      <c r="F289" s="7"/>
      <c r="G289" s="19" t="s">
        <v>269</v>
      </c>
      <c r="H289" s="59">
        <f>SUM(H290:H294)</f>
        <v>79789665</v>
      </c>
      <c r="I289" s="59">
        <f>SUM(I290:I294)</f>
        <v>76789665</v>
      </c>
    </row>
    <row r="290" spans="1:9" ht="26.25" hidden="1" x14ac:dyDescent="0.25">
      <c r="A290" s="100"/>
      <c r="B290" s="9">
        <v>78</v>
      </c>
      <c r="C290" s="9">
        <v>1</v>
      </c>
      <c r="D290" s="15" t="s">
        <v>24</v>
      </c>
      <c r="E290" s="7" t="s">
        <v>270</v>
      </c>
      <c r="F290" s="7"/>
      <c r="G290" s="19" t="s">
        <v>271</v>
      </c>
      <c r="H290" s="59"/>
      <c r="I290" s="59"/>
    </row>
    <row r="291" spans="1:9" ht="25.5" x14ac:dyDescent="0.25">
      <c r="A291" s="100"/>
      <c r="B291" s="9">
        <v>78</v>
      </c>
      <c r="C291" s="9">
        <v>1</v>
      </c>
      <c r="D291" s="15" t="s">
        <v>24</v>
      </c>
      <c r="E291" s="66" t="s">
        <v>272</v>
      </c>
      <c r="F291" s="7"/>
      <c r="G291" s="21" t="s">
        <v>273</v>
      </c>
      <c r="H291" s="59">
        <v>29933883</v>
      </c>
      <c r="I291" s="59">
        <v>26933883</v>
      </c>
    </row>
    <row r="292" spans="1:9" x14ac:dyDescent="0.25">
      <c r="A292" s="100"/>
      <c r="B292" s="9">
        <v>78</v>
      </c>
      <c r="C292" s="9">
        <v>1</v>
      </c>
      <c r="D292" s="15" t="s">
        <v>24</v>
      </c>
      <c r="E292" s="7" t="s">
        <v>274</v>
      </c>
      <c r="F292" s="7"/>
      <c r="G292" s="22" t="s">
        <v>275</v>
      </c>
      <c r="H292" s="59">
        <v>32903815</v>
      </c>
      <c r="I292" s="59">
        <v>32903815</v>
      </c>
    </row>
    <row r="293" spans="1:9" ht="38.25" x14ac:dyDescent="0.25">
      <c r="A293" s="100"/>
      <c r="B293" s="9">
        <v>78</v>
      </c>
      <c r="C293" s="9">
        <v>1</v>
      </c>
      <c r="D293" s="15" t="s">
        <v>24</v>
      </c>
      <c r="E293" s="7" t="s">
        <v>49</v>
      </c>
      <c r="F293" s="7"/>
      <c r="G293" s="47" t="s">
        <v>50</v>
      </c>
      <c r="H293" s="59">
        <v>10677622</v>
      </c>
      <c r="I293" s="59">
        <v>10677622</v>
      </c>
    </row>
    <row r="294" spans="1:9" ht="26.25" x14ac:dyDescent="0.25">
      <c r="A294" s="100"/>
      <c r="B294" s="9">
        <v>78</v>
      </c>
      <c r="C294" s="9">
        <v>1</v>
      </c>
      <c r="D294" s="15" t="s">
        <v>24</v>
      </c>
      <c r="E294" s="7" t="s">
        <v>276</v>
      </c>
      <c r="F294" s="7"/>
      <c r="G294" s="22" t="s">
        <v>277</v>
      </c>
      <c r="H294" s="59">
        <v>6274345</v>
      </c>
      <c r="I294" s="59">
        <v>6274345</v>
      </c>
    </row>
    <row r="295" spans="1:9" ht="25.5" x14ac:dyDescent="0.25">
      <c r="A295" s="100"/>
      <c r="B295" s="9">
        <v>78</v>
      </c>
      <c r="C295" s="9">
        <v>2</v>
      </c>
      <c r="D295" s="9"/>
      <c r="E295" s="9"/>
      <c r="F295" s="7"/>
      <c r="G295" s="49" t="s">
        <v>278</v>
      </c>
      <c r="H295" s="62">
        <f t="shared" ref="H295:I299" si="5">H296</f>
        <v>1200000</v>
      </c>
      <c r="I295" s="62">
        <f t="shared" si="5"/>
        <v>300000</v>
      </c>
    </row>
    <row r="296" spans="1:9" x14ac:dyDescent="0.25">
      <c r="A296" s="100"/>
      <c r="B296" s="9">
        <v>78</v>
      </c>
      <c r="C296" s="9">
        <v>2</v>
      </c>
      <c r="D296" s="9"/>
      <c r="E296" s="9"/>
      <c r="F296" s="7" t="s">
        <v>18</v>
      </c>
      <c r="G296" s="34" t="s">
        <v>19</v>
      </c>
      <c r="H296" s="59">
        <f t="shared" si="5"/>
        <v>1200000</v>
      </c>
      <c r="I296" s="59">
        <f t="shared" si="5"/>
        <v>300000</v>
      </c>
    </row>
    <row r="297" spans="1:9" x14ac:dyDescent="0.25">
      <c r="A297" s="100"/>
      <c r="B297" s="9">
        <v>78</v>
      </c>
      <c r="C297" s="9">
        <v>2</v>
      </c>
      <c r="D297" s="15" t="s">
        <v>20</v>
      </c>
      <c r="E297" s="9"/>
      <c r="F297" s="67"/>
      <c r="G297" s="19" t="s">
        <v>279</v>
      </c>
      <c r="H297" s="59">
        <f t="shared" si="5"/>
        <v>1200000</v>
      </c>
      <c r="I297" s="59">
        <f t="shared" si="5"/>
        <v>300000</v>
      </c>
    </row>
    <row r="298" spans="1:9" x14ac:dyDescent="0.25">
      <c r="A298" s="100"/>
      <c r="B298" s="9">
        <v>78</v>
      </c>
      <c r="C298" s="9">
        <v>2</v>
      </c>
      <c r="D298" s="15" t="s">
        <v>20</v>
      </c>
      <c r="E298" s="7" t="s">
        <v>202</v>
      </c>
      <c r="F298" s="67"/>
      <c r="G298" s="20" t="s">
        <v>203</v>
      </c>
      <c r="H298" s="59">
        <v>1200000</v>
      </c>
      <c r="I298" s="59">
        <v>300000</v>
      </c>
    </row>
    <row r="299" spans="1:9" ht="26.25" x14ac:dyDescent="0.25">
      <c r="A299" s="99" t="s">
        <v>280</v>
      </c>
      <c r="B299" s="8">
        <v>79</v>
      </c>
      <c r="C299" s="9"/>
      <c r="D299" s="9"/>
      <c r="E299" s="9"/>
      <c r="F299" s="7"/>
      <c r="G299" s="51" t="s">
        <v>281</v>
      </c>
      <c r="H299" s="62">
        <f t="shared" si="5"/>
        <v>52234647.380000003</v>
      </c>
      <c r="I299" s="62">
        <f>I300</f>
        <v>52082939.500000007</v>
      </c>
    </row>
    <row r="300" spans="1:9" x14ac:dyDescent="0.25">
      <c r="A300" s="100"/>
      <c r="B300" s="8">
        <v>79</v>
      </c>
      <c r="C300" s="9"/>
      <c r="D300" s="9"/>
      <c r="E300" s="9"/>
      <c r="F300" s="7" t="s">
        <v>18</v>
      </c>
      <c r="G300" s="34" t="s">
        <v>19</v>
      </c>
      <c r="H300" s="59">
        <f>H301+H311</f>
        <v>52234647.380000003</v>
      </c>
      <c r="I300" s="59">
        <f>I301+I311</f>
        <v>52082939.500000007</v>
      </c>
    </row>
    <row r="301" spans="1:9" ht="26.25" x14ac:dyDescent="0.25">
      <c r="A301" s="100"/>
      <c r="B301" s="9">
        <v>79</v>
      </c>
      <c r="C301" s="14" t="s">
        <v>16</v>
      </c>
      <c r="D301" s="15"/>
      <c r="E301" s="9"/>
      <c r="F301" s="7"/>
      <c r="G301" s="25" t="s">
        <v>282</v>
      </c>
      <c r="H301" s="59">
        <f>H302+H305+H307+H309</f>
        <v>50302466.980000004</v>
      </c>
      <c r="I301" s="59">
        <f>I302+I305+I307+I309</f>
        <v>50302466.980000004</v>
      </c>
    </row>
    <row r="302" spans="1:9" ht="26.25" x14ac:dyDescent="0.25">
      <c r="A302" s="100"/>
      <c r="B302" s="9">
        <v>79</v>
      </c>
      <c r="C302" s="14" t="s">
        <v>16</v>
      </c>
      <c r="D302" s="15" t="s">
        <v>20</v>
      </c>
      <c r="E302" s="9"/>
      <c r="F302" s="7"/>
      <c r="G302" s="25" t="s">
        <v>283</v>
      </c>
      <c r="H302" s="59">
        <f>H303+H304</f>
        <v>49862466.980000004</v>
      </c>
      <c r="I302" s="59">
        <f>I303+I304</f>
        <v>49862466.980000004</v>
      </c>
    </row>
    <row r="303" spans="1:9" x14ac:dyDescent="0.25">
      <c r="A303" s="100"/>
      <c r="B303" s="9">
        <v>79</v>
      </c>
      <c r="C303" s="14" t="s">
        <v>16</v>
      </c>
      <c r="D303" s="15" t="s">
        <v>20</v>
      </c>
      <c r="E303" s="67" t="s">
        <v>284</v>
      </c>
      <c r="F303" s="7"/>
      <c r="G303" s="22" t="s">
        <v>285</v>
      </c>
      <c r="H303" s="59">
        <v>47369343.630000003</v>
      </c>
      <c r="I303" s="59">
        <v>47369343.630000003</v>
      </c>
    </row>
    <row r="304" spans="1:9" ht="26.25" x14ac:dyDescent="0.25">
      <c r="A304" s="100"/>
      <c r="B304" s="9">
        <v>79</v>
      </c>
      <c r="C304" s="14" t="s">
        <v>16</v>
      </c>
      <c r="D304" s="15" t="s">
        <v>20</v>
      </c>
      <c r="E304" s="7" t="s">
        <v>286</v>
      </c>
      <c r="F304" s="35"/>
      <c r="G304" s="25" t="s">
        <v>287</v>
      </c>
      <c r="H304" s="59">
        <v>2493123.35</v>
      </c>
      <c r="I304" s="59">
        <v>2493123.35</v>
      </c>
    </row>
    <row r="305" spans="1:9" ht="26.25" x14ac:dyDescent="0.25">
      <c r="A305" s="100"/>
      <c r="B305" s="9">
        <v>79</v>
      </c>
      <c r="C305" s="14" t="s">
        <v>16</v>
      </c>
      <c r="D305" s="15" t="s">
        <v>24</v>
      </c>
      <c r="E305" s="7"/>
      <c r="F305" s="67"/>
      <c r="G305" s="25" t="s">
        <v>288</v>
      </c>
      <c r="H305" s="59">
        <f>H306</f>
        <v>0</v>
      </c>
      <c r="I305" s="59">
        <f>I306</f>
        <v>0</v>
      </c>
    </row>
    <row r="306" spans="1:9" hidden="1" x14ac:dyDescent="0.25">
      <c r="A306" s="100"/>
      <c r="B306" s="9">
        <v>79</v>
      </c>
      <c r="C306" s="14" t="s">
        <v>16</v>
      </c>
      <c r="D306" s="15" t="s">
        <v>24</v>
      </c>
      <c r="E306" s="7" t="s">
        <v>22</v>
      </c>
      <c r="F306" s="7"/>
      <c r="G306" s="25" t="s">
        <v>23</v>
      </c>
      <c r="H306" s="59"/>
      <c r="I306" s="59"/>
    </row>
    <row r="307" spans="1:9" ht="26.25" x14ac:dyDescent="0.25">
      <c r="A307" s="100"/>
      <c r="B307" s="9">
        <v>79</v>
      </c>
      <c r="C307" s="14" t="s">
        <v>16</v>
      </c>
      <c r="D307" s="15" t="s">
        <v>30</v>
      </c>
      <c r="E307" s="7"/>
      <c r="F307" s="67"/>
      <c r="G307" s="25" t="s">
        <v>289</v>
      </c>
      <c r="H307" s="59">
        <f>H308</f>
        <v>250000</v>
      </c>
      <c r="I307" s="59">
        <f>I308</f>
        <v>250000</v>
      </c>
    </row>
    <row r="308" spans="1:9" x14ac:dyDescent="0.25">
      <c r="A308" s="100"/>
      <c r="B308" s="9">
        <v>79</v>
      </c>
      <c r="C308" s="14" t="s">
        <v>16</v>
      </c>
      <c r="D308" s="15" t="s">
        <v>30</v>
      </c>
      <c r="E308" s="7" t="s">
        <v>22</v>
      </c>
      <c r="F308" s="7"/>
      <c r="G308" s="25" t="s">
        <v>23</v>
      </c>
      <c r="H308" s="59">
        <v>250000</v>
      </c>
      <c r="I308" s="59">
        <v>250000</v>
      </c>
    </row>
    <row r="309" spans="1:9" x14ac:dyDescent="0.25">
      <c r="A309" s="100"/>
      <c r="B309" s="9">
        <v>79</v>
      </c>
      <c r="C309" s="14" t="s">
        <v>16</v>
      </c>
      <c r="D309" s="15" t="s">
        <v>74</v>
      </c>
      <c r="E309" s="7"/>
      <c r="F309" s="67"/>
      <c r="G309" s="25" t="s">
        <v>290</v>
      </c>
      <c r="H309" s="59">
        <f>H310</f>
        <v>190000</v>
      </c>
      <c r="I309" s="59">
        <f>I310</f>
        <v>190000</v>
      </c>
    </row>
    <row r="310" spans="1:9" x14ac:dyDescent="0.25">
      <c r="A310" s="100"/>
      <c r="B310" s="9">
        <v>79</v>
      </c>
      <c r="C310" s="14" t="s">
        <v>16</v>
      </c>
      <c r="D310" s="15" t="s">
        <v>74</v>
      </c>
      <c r="E310" s="7" t="s">
        <v>22</v>
      </c>
      <c r="F310" s="7"/>
      <c r="G310" s="25" t="s">
        <v>23</v>
      </c>
      <c r="H310" s="59">
        <v>190000</v>
      </c>
      <c r="I310" s="59">
        <v>190000</v>
      </c>
    </row>
    <row r="311" spans="1:9" x14ac:dyDescent="0.25">
      <c r="A311" s="100"/>
      <c r="B311" s="9">
        <v>79</v>
      </c>
      <c r="C311" s="14" t="s">
        <v>34</v>
      </c>
      <c r="D311" s="15"/>
      <c r="E311" s="7"/>
      <c r="F311" s="7"/>
      <c r="G311" s="68" t="s">
        <v>291</v>
      </c>
      <c r="H311" s="59">
        <f>H312</f>
        <v>1932180.4000000001</v>
      </c>
      <c r="I311" s="59">
        <f>I312</f>
        <v>1780472.52</v>
      </c>
    </row>
    <row r="312" spans="1:9" x14ac:dyDescent="0.25">
      <c r="A312" s="100"/>
      <c r="B312" s="9">
        <v>79</v>
      </c>
      <c r="C312" s="14" t="s">
        <v>34</v>
      </c>
      <c r="D312" s="15" t="s">
        <v>20</v>
      </c>
      <c r="E312" s="7"/>
      <c r="F312" s="7"/>
      <c r="G312" s="68" t="s">
        <v>292</v>
      </c>
      <c r="H312" s="59">
        <f>SUM(H313:H315)</f>
        <v>1932180.4000000001</v>
      </c>
      <c r="I312" s="59">
        <f>SUM(I313:I315)</f>
        <v>1780472.52</v>
      </c>
    </row>
    <row r="313" spans="1:9" x14ac:dyDescent="0.25">
      <c r="A313" s="100"/>
      <c r="B313" s="9">
        <v>79</v>
      </c>
      <c r="C313" s="14" t="s">
        <v>34</v>
      </c>
      <c r="D313" s="15" t="s">
        <v>20</v>
      </c>
      <c r="E313" s="7" t="s">
        <v>22</v>
      </c>
      <c r="F313" s="7"/>
      <c r="G313" s="25" t="s">
        <v>23</v>
      </c>
      <c r="H313" s="59">
        <v>461006.74</v>
      </c>
      <c r="I313" s="59">
        <v>461006.74</v>
      </c>
    </row>
    <row r="314" spans="1:9" ht="39" x14ac:dyDescent="0.25">
      <c r="A314" s="100"/>
      <c r="B314" s="9">
        <v>79</v>
      </c>
      <c r="C314" s="14" t="s">
        <v>34</v>
      </c>
      <c r="D314" s="15" t="s">
        <v>20</v>
      </c>
      <c r="E314" s="7" t="s">
        <v>293</v>
      </c>
      <c r="F314" s="7"/>
      <c r="G314" s="25" t="s">
        <v>294</v>
      </c>
      <c r="H314" s="18">
        <v>1250497.6100000001</v>
      </c>
      <c r="I314" s="18">
        <v>1121545.9099999999</v>
      </c>
    </row>
    <row r="315" spans="1:9" ht="39" x14ac:dyDescent="0.25">
      <c r="A315" s="101"/>
      <c r="B315" s="9">
        <v>79</v>
      </c>
      <c r="C315" s="14" t="s">
        <v>34</v>
      </c>
      <c r="D315" s="15" t="s">
        <v>20</v>
      </c>
      <c r="E315" s="7" t="s">
        <v>295</v>
      </c>
      <c r="F315" s="7"/>
      <c r="G315" s="25" t="s">
        <v>296</v>
      </c>
      <c r="H315" s="18">
        <v>220676.05</v>
      </c>
      <c r="I315" s="18">
        <v>197919.87</v>
      </c>
    </row>
    <row r="316" spans="1:9" x14ac:dyDescent="0.25">
      <c r="A316" s="102" t="s">
        <v>297</v>
      </c>
      <c r="B316" s="103"/>
      <c r="C316" s="103"/>
      <c r="D316" s="103"/>
      <c r="E316" s="103"/>
      <c r="F316" s="103"/>
      <c r="G316" s="104"/>
      <c r="H316" s="13">
        <f>H8+H29+H41+H95+H108+H174+H260+H267+H284+H299</f>
        <v>752664532.69000006</v>
      </c>
      <c r="I316" s="13">
        <f>I8+I29+I41+I95+I108+I174+I260+I267+I284+I299</f>
        <v>717252545.18000007</v>
      </c>
    </row>
    <row r="317" spans="1:9" x14ac:dyDescent="0.25">
      <c r="A317" s="99" t="s">
        <v>298</v>
      </c>
      <c r="B317" s="8">
        <v>99</v>
      </c>
      <c r="C317" s="9"/>
      <c r="D317" s="9"/>
      <c r="E317" s="9"/>
      <c r="F317" s="7"/>
      <c r="G317" s="69" t="s">
        <v>299</v>
      </c>
      <c r="H317" s="13">
        <f>H318+H324+H326+H330+H335</f>
        <v>10935600</v>
      </c>
      <c r="I317" s="13">
        <f>I318+I324+I326+I330+I335</f>
        <v>10584900</v>
      </c>
    </row>
    <row r="318" spans="1:9" x14ac:dyDescent="0.25">
      <c r="A318" s="100"/>
      <c r="B318" s="9">
        <v>99</v>
      </c>
      <c r="C318" s="14" t="s">
        <v>16</v>
      </c>
      <c r="D318" s="70"/>
      <c r="E318" s="70"/>
      <c r="F318" s="7"/>
      <c r="G318" s="71" t="s">
        <v>300</v>
      </c>
      <c r="H318" s="13">
        <f>H319</f>
        <v>3186800</v>
      </c>
      <c r="I318" s="13">
        <f>I319</f>
        <v>3186800</v>
      </c>
    </row>
    <row r="319" spans="1:9" x14ac:dyDescent="0.25">
      <c r="A319" s="100"/>
      <c r="B319" s="9">
        <v>99</v>
      </c>
      <c r="C319" s="14" t="s">
        <v>16</v>
      </c>
      <c r="D319" s="70"/>
      <c r="E319" s="70"/>
      <c r="F319" s="7" t="s">
        <v>301</v>
      </c>
      <c r="G319" s="72" t="s">
        <v>302</v>
      </c>
      <c r="H319" s="18">
        <f>SUM(H320:H323)</f>
        <v>3186800</v>
      </c>
      <c r="I319" s="18">
        <f>SUM(I320:I323)</f>
        <v>3186800</v>
      </c>
    </row>
    <row r="320" spans="1:9" ht="25.5" x14ac:dyDescent="0.25">
      <c r="A320" s="100"/>
      <c r="B320" s="9">
        <v>99</v>
      </c>
      <c r="C320" s="14" t="s">
        <v>16</v>
      </c>
      <c r="D320" s="15" t="s">
        <v>303</v>
      </c>
      <c r="E320" s="7" t="s">
        <v>304</v>
      </c>
      <c r="F320" s="35"/>
      <c r="G320" s="73" t="s">
        <v>305</v>
      </c>
      <c r="H320" s="18">
        <v>66800</v>
      </c>
      <c r="I320" s="18">
        <v>66800</v>
      </c>
    </row>
    <row r="321" spans="1:9" x14ac:dyDescent="0.25">
      <c r="A321" s="100"/>
      <c r="B321" s="9">
        <v>99</v>
      </c>
      <c r="C321" s="14" t="s">
        <v>16</v>
      </c>
      <c r="D321" s="15" t="s">
        <v>303</v>
      </c>
      <c r="E321" s="7" t="s">
        <v>216</v>
      </c>
      <c r="F321" s="35"/>
      <c r="G321" s="20" t="s">
        <v>217</v>
      </c>
      <c r="H321" s="18">
        <v>2475000</v>
      </c>
      <c r="I321" s="18">
        <v>2475000</v>
      </c>
    </row>
    <row r="322" spans="1:9" x14ac:dyDescent="0.25">
      <c r="A322" s="100"/>
      <c r="B322" s="9">
        <v>99</v>
      </c>
      <c r="C322" s="14" t="s">
        <v>16</v>
      </c>
      <c r="D322" s="15" t="s">
        <v>303</v>
      </c>
      <c r="E322" s="7" t="s">
        <v>218</v>
      </c>
      <c r="F322" s="35"/>
      <c r="G322" s="20" t="s">
        <v>219</v>
      </c>
      <c r="H322" s="18">
        <v>645000</v>
      </c>
      <c r="I322" s="18">
        <v>645000</v>
      </c>
    </row>
    <row r="323" spans="1:9" ht="39" hidden="1" x14ac:dyDescent="0.25">
      <c r="A323" s="100"/>
      <c r="B323" s="9">
        <v>99</v>
      </c>
      <c r="C323" s="14" t="s">
        <v>16</v>
      </c>
      <c r="D323" s="15" t="s">
        <v>303</v>
      </c>
      <c r="E323" s="7" t="s">
        <v>47</v>
      </c>
      <c r="F323" s="35"/>
      <c r="G323" s="74" t="s">
        <v>48</v>
      </c>
      <c r="H323" s="18"/>
      <c r="I323" s="18"/>
    </row>
    <row r="324" spans="1:9" x14ac:dyDescent="0.25">
      <c r="A324" s="100"/>
      <c r="B324" s="8">
        <v>99</v>
      </c>
      <c r="C324" s="75" t="s">
        <v>34</v>
      </c>
      <c r="D324" s="76"/>
      <c r="E324" s="77"/>
      <c r="F324" s="78"/>
      <c r="G324" s="79" t="s">
        <v>318</v>
      </c>
      <c r="H324" s="13">
        <f>H325</f>
        <v>2175000</v>
      </c>
      <c r="I324" s="13">
        <f>I325</f>
        <v>2175000</v>
      </c>
    </row>
    <row r="325" spans="1:9" x14ac:dyDescent="0.25">
      <c r="A325" s="100"/>
      <c r="B325" s="9">
        <v>99</v>
      </c>
      <c r="C325" s="14" t="s">
        <v>34</v>
      </c>
      <c r="D325" s="15" t="s">
        <v>303</v>
      </c>
      <c r="E325" s="7" t="s">
        <v>306</v>
      </c>
      <c r="F325" s="35"/>
      <c r="G325" s="74" t="s">
        <v>307</v>
      </c>
      <c r="H325" s="18">
        <v>2175000</v>
      </c>
      <c r="I325" s="18">
        <v>2175000</v>
      </c>
    </row>
    <row r="326" spans="1:9" x14ac:dyDescent="0.25">
      <c r="A326" s="100"/>
      <c r="B326" s="9">
        <v>99</v>
      </c>
      <c r="C326" s="14" t="s">
        <v>37</v>
      </c>
      <c r="D326" s="70"/>
      <c r="E326" s="70"/>
      <c r="F326" s="7"/>
      <c r="G326" s="71" t="s">
        <v>319</v>
      </c>
      <c r="H326" s="13">
        <f>H327</f>
        <v>3500000</v>
      </c>
      <c r="I326" s="13">
        <f>I327</f>
        <v>3199300</v>
      </c>
    </row>
    <row r="327" spans="1:9" x14ac:dyDescent="0.25">
      <c r="A327" s="100"/>
      <c r="B327" s="9">
        <v>99</v>
      </c>
      <c r="C327" s="14" t="s">
        <v>37</v>
      </c>
      <c r="D327" s="70"/>
      <c r="E327" s="70"/>
      <c r="F327" s="7" t="s">
        <v>18</v>
      </c>
      <c r="G327" s="72" t="s">
        <v>19</v>
      </c>
      <c r="H327" s="18">
        <f>SUM(H328:H329)</f>
        <v>3500000</v>
      </c>
      <c r="I327" s="18">
        <f>SUM(I328:I329)</f>
        <v>3199300</v>
      </c>
    </row>
    <row r="328" spans="1:9" x14ac:dyDescent="0.25">
      <c r="A328" s="100"/>
      <c r="B328" s="9">
        <v>99</v>
      </c>
      <c r="C328" s="14" t="s">
        <v>37</v>
      </c>
      <c r="D328" s="15" t="s">
        <v>303</v>
      </c>
      <c r="E328" s="7" t="s">
        <v>308</v>
      </c>
      <c r="F328" s="7"/>
      <c r="G328" s="25" t="s">
        <v>320</v>
      </c>
      <c r="H328" s="18">
        <v>3500000</v>
      </c>
      <c r="I328" s="18">
        <v>3199300</v>
      </c>
    </row>
    <row r="329" spans="1:9" ht="39" hidden="1" x14ac:dyDescent="0.25">
      <c r="A329" s="90"/>
      <c r="B329" s="9">
        <v>99</v>
      </c>
      <c r="C329" s="14" t="s">
        <v>37</v>
      </c>
      <c r="D329" s="15" t="s">
        <v>303</v>
      </c>
      <c r="E329" s="7" t="s">
        <v>47</v>
      </c>
      <c r="F329" s="7"/>
      <c r="G329" s="74" t="s">
        <v>48</v>
      </c>
      <c r="H329" s="18"/>
      <c r="I329" s="18"/>
    </row>
    <row r="330" spans="1:9" ht="25.5" x14ac:dyDescent="0.25">
      <c r="A330" s="90"/>
      <c r="B330" s="8">
        <v>99</v>
      </c>
      <c r="C330" s="8">
        <v>5</v>
      </c>
      <c r="D330" s="8"/>
      <c r="E330" s="77"/>
      <c r="F330" s="77"/>
      <c r="G330" s="71" t="s">
        <v>309</v>
      </c>
      <c r="H330" s="80">
        <f>H331</f>
        <v>1773800</v>
      </c>
      <c r="I330" s="80">
        <f>I331</f>
        <v>1723800</v>
      </c>
    </row>
    <row r="331" spans="1:9" x14ac:dyDescent="0.25">
      <c r="A331" s="90"/>
      <c r="B331" s="9">
        <v>99</v>
      </c>
      <c r="C331" s="9">
        <v>5</v>
      </c>
      <c r="D331" s="9"/>
      <c r="E331" s="7"/>
      <c r="F331" s="7"/>
      <c r="G331" s="17" t="s">
        <v>310</v>
      </c>
      <c r="H331" s="80">
        <f>SUM(H332:H334)</f>
        <v>1773800</v>
      </c>
      <c r="I331" s="80">
        <f>SUM(I332:I334)</f>
        <v>1723800</v>
      </c>
    </row>
    <row r="332" spans="1:9" x14ac:dyDescent="0.25">
      <c r="A332" s="90"/>
      <c r="B332" s="9">
        <v>99</v>
      </c>
      <c r="C332" s="9">
        <v>5</v>
      </c>
      <c r="D332" s="15" t="s">
        <v>303</v>
      </c>
      <c r="E332" s="7" t="s">
        <v>311</v>
      </c>
      <c r="F332" s="7"/>
      <c r="G332" s="25" t="s">
        <v>312</v>
      </c>
      <c r="H332" s="81">
        <v>1408800</v>
      </c>
      <c r="I332" s="81">
        <v>1408800</v>
      </c>
    </row>
    <row r="333" spans="1:9" x14ac:dyDescent="0.25">
      <c r="A333" s="82"/>
      <c r="B333" s="9">
        <v>99</v>
      </c>
      <c r="C333" s="9">
        <v>5</v>
      </c>
      <c r="D333" s="15" t="s">
        <v>303</v>
      </c>
      <c r="E333" s="7" t="s">
        <v>313</v>
      </c>
      <c r="F333" s="7"/>
      <c r="G333" s="20" t="s">
        <v>314</v>
      </c>
      <c r="H333" s="81">
        <v>315000</v>
      </c>
      <c r="I333" s="81">
        <v>315000</v>
      </c>
    </row>
    <row r="334" spans="1:9" ht="29.25" customHeight="1" x14ac:dyDescent="0.25">
      <c r="A334" s="82"/>
      <c r="B334" s="9">
        <v>99</v>
      </c>
      <c r="C334" s="9">
        <v>5</v>
      </c>
      <c r="D334" s="15" t="s">
        <v>303</v>
      </c>
      <c r="E334" s="7" t="s">
        <v>47</v>
      </c>
      <c r="F334" s="7"/>
      <c r="G334" s="37" t="s">
        <v>48</v>
      </c>
      <c r="H334" s="81">
        <v>50000</v>
      </c>
      <c r="I334" s="81">
        <v>0</v>
      </c>
    </row>
    <row r="335" spans="1:9" x14ac:dyDescent="0.25">
      <c r="A335" s="82"/>
      <c r="B335" s="8">
        <v>99</v>
      </c>
      <c r="C335" s="8">
        <v>6</v>
      </c>
      <c r="D335" s="8"/>
      <c r="E335" s="77"/>
      <c r="F335" s="77"/>
      <c r="G335" s="83" t="s">
        <v>315</v>
      </c>
      <c r="H335" s="80">
        <f t="shared" ref="H335:H336" si="6">H336</f>
        <v>300000</v>
      </c>
      <c r="I335" s="80">
        <f t="shared" ref="I335:I336" si="7">I336</f>
        <v>300000</v>
      </c>
    </row>
    <row r="336" spans="1:9" x14ac:dyDescent="0.25">
      <c r="A336" s="82"/>
      <c r="B336" s="9">
        <v>99</v>
      </c>
      <c r="C336" s="9">
        <v>6</v>
      </c>
      <c r="D336" s="15" t="s">
        <v>303</v>
      </c>
      <c r="E336" s="7"/>
      <c r="F336" s="7" t="s">
        <v>18</v>
      </c>
      <c r="G336" s="84" t="s">
        <v>19</v>
      </c>
      <c r="H336" s="81">
        <f t="shared" si="6"/>
        <v>300000</v>
      </c>
      <c r="I336" s="81">
        <f t="shared" si="7"/>
        <v>300000</v>
      </c>
    </row>
    <row r="337" spans="1:9" x14ac:dyDescent="0.25">
      <c r="A337" s="85"/>
      <c r="B337" s="9">
        <v>99</v>
      </c>
      <c r="C337" s="9">
        <v>6</v>
      </c>
      <c r="D337" s="15" t="s">
        <v>303</v>
      </c>
      <c r="E337" s="7" t="s">
        <v>316</v>
      </c>
      <c r="F337" s="86"/>
      <c r="G337" s="47" t="s">
        <v>317</v>
      </c>
      <c r="H337" s="81">
        <v>300000</v>
      </c>
      <c r="I337" s="81">
        <v>300000</v>
      </c>
    </row>
    <row r="338" spans="1:9" x14ac:dyDescent="0.25">
      <c r="G338" s="87"/>
      <c r="H338" s="88">
        <f>H316+H317</f>
        <v>763600132.69000006</v>
      </c>
      <c r="I338" s="88">
        <f>I316+I317</f>
        <v>727837445.18000007</v>
      </c>
    </row>
    <row r="339" spans="1:9" x14ac:dyDescent="0.25">
      <c r="G339" s="87"/>
    </row>
    <row r="340" spans="1:9" x14ac:dyDescent="0.25">
      <c r="G340" s="89"/>
    </row>
    <row r="341" spans="1:9" x14ac:dyDescent="0.25">
      <c r="G341" s="89"/>
    </row>
    <row r="342" spans="1:9" x14ac:dyDescent="0.25">
      <c r="G342" s="89"/>
    </row>
  </sheetData>
  <mergeCells count="20">
    <mergeCell ref="A316:G316"/>
    <mergeCell ref="A317:A328"/>
    <mergeCell ref="A174:A259"/>
    <mergeCell ref="A260:A266"/>
    <mergeCell ref="A267:A283"/>
    <mergeCell ref="A284:A298"/>
    <mergeCell ref="A299:A315"/>
    <mergeCell ref="A8:A28"/>
    <mergeCell ref="A29:A40"/>
    <mergeCell ref="A41:A94"/>
    <mergeCell ref="A95:A107"/>
    <mergeCell ref="A108:A173"/>
    <mergeCell ref="G2:I2"/>
    <mergeCell ref="G3:I3"/>
    <mergeCell ref="A4:I4"/>
    <mergeCell ref="A5:A7"/>
    <mergeCell ref="B5:F6"/>
    <mergeCell ref="G5:G7"/>
    <mergeCell ref="H6:H7"/>
    <mergeCell ref="I6:I7"/>
  </mergeCells>
  <pageMargins left="0.70866099999999987" right="0.70866099999999987" top="0.748031" bottom="0.748031" header="0.31496099999999999" footer="0.31496099999999999"/>
  <pageSetup paperSize="9" scale="58" fitToHeight="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прил.11</vt:lpstr>
      <vt:lpstr>прил.11!Print_Titles</vt:lpstr>
      <vt:lpstr>прил.11!Область_печати</vt:lpstr>
    </vt:vector>
  </TitlesOfParts>
  <Company>MultiDVD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k_sv</dc:creator>
  <cp:lastModifiedBy>kuznetsova</cp:lastModifiedBy>
  <cp:revision>2</cp:revision>
  <dcterms:created xsi:type="dcterms:W3CDTF">2012-10-29T07:07:00Z</dcterms:created>
  <dcterms:modified xsi:type="dcterms:W3CDTF">2024-12-20T12:15:35Z</dcterms:modified>
  <cp:version>1048576</cp:version>
</cp:coreProperties>
</file>