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60" yWindow="15" windowWidth="19440" windowHeight="9720"/>
  </bookViews>
  <sheets>
    <sheet name="прил.9" sheetId="1" r:id="rId1"/>
  </sheets>
  <definedNames>
    <definedName name="Print_Titles" localSheetId="0">прил.9!$7:$8</definedName>
    <definedName name="_xlnm.Print_Area" localSheetId="0">прил.9!$A$1:$H$158</definedName>
  </definedNames>
  <calcPr calcId="124519"/>
</workbook>
</file>

<file path=xl/calcChain.xml><?xml version="1.0" encoding="utf-8"?>
<calcChain xmlns="http://schemas.openxmlformats.org/spreadsheetml/2006/main">
  <c r="H150" i="1"/>
  <c r="H104"/>
  <c r="H100" s="1"/>
  <c r="H114"/>
  <c r="H113" s="1"/>
  <c r="H110" s="1"/>
  <c r="H109" s="1"/>
  <c r="H108" s="1"/>
  <c r="H156"/>
  <c r="H155" s="1"/>
  <c r="H153"/>
  <c r="H147"/>
  <c r="H146" s="1"/>
  <c r="H145" s="1"/>
  <c r="H141"/>
  <c r="H137"/>
  <c r="H133" s="1"/>
  <c r="H135"/>
  <c r="H131"/>
  <c r="H130" s="1"/>
  <c r="H127"/>
  <c r="H125"/>
  <c r="H123"/>
  <c r="H121"/>
  <c r="H118"/>
  <c r="H116" s="1"/>
  <c r="H117"/>
  <c r="H111"/>
  <c r="H106"/>
  <c r="H101"/>
  <c r="H98" s="1"/>
  <c r="H99"/>
  <c r="H94"/>
  <c r="H92" s="1"/>
  <c r="H93"/>
  <c r="H89"/>
  <c r="H88" s="1"/>
  <c r="H85"/>
  <c r="H84"/>
  <c r="H82"/>
  <c r="H80" s="1"/>
  <c r="H77" s="1"/>
  <c r="H81"/>
  <c r="H78"/>
  <c r="H74"/>
  <c r="H71"/>
  <c r="H69"/>
  <c r="H68" s="1"/>
  <c r="H62"/>
  <c r="H59" s="1"/>
  <c r="H60"/>
  <c r="H57"/>
  <c r="H55"/>
  <c r="H54" s="1"/>
  <c r="H48"/>
  <c r="H46"/>
  <c r="H40"/>
  <c r="H38"/>
  <c r="H36"/>
  <c r="H34"/>
  <c r="H32" s="1"/>
  <c r="H33"/>
  <c r="H30"/>
  <c r="H28"/>
  <c r="H26" s="1"/>
  <c r="H27"/>
  <c r="H23"/>
  <c r="H21"/>
  <c r="H17"/>
  <c r="H12"/>
  <c r="H11" s="1"/>
  <c r="H10" s="1"/>
  <c r="H9" s="1"/>
  <c r="H25" l="1"/>
  <c r="H91"/>
  <c r="H144" s="1"/>
  <c r="H159" s="1"/>
  <c r="H87"/>
  <c r="H129"/>
  <c r="H134"/>
</calcChain>
</file>

<file path=xl/sharedStrings.xml><?xml version="1.0" encoding="utf-8"?>
<sst xmlns="http://schemas.openxmlformats.org/spreadsheetml/2006/main" count="549" uniqueCount="173">
  <si>
    <t>Приложение 8</t>
  </si>
  <si>
    <t>к решению Совета депутатов городского поселения Умба Терского района</t>
  </si>
  <si>
    <t>"О бюджете МО городское поселение Умба Терского района на 2025 год и на плановый период 2026 и 2027 годов."</t>
  </si>
  <si>
    <t xml:space="preserve">Перечень и объём муниципальных программ, непрограммной деятельности, финансируемых из бюджета муниципального образования городское поселения Умба Терского района в 2025 году </t>
  </si>
  <si>
    <t>№п/п</t>
  </si>
  <si>
    <t>код</t>
  </si>
  <si>
    <t>Наименование муниципальной программ, подпрограммы, основного мероприятия, направления</t>
  </si>
  <si>
    <t>Сумма, рублей</t>
  </si>
  <si>
    <t>Программа</t>
  </si>
  <si>
    <t>подпрограммы</t>
  </si>
  <si>
    <t>основное мероприятие</t>
  </si>
  <si>
    <t>направление</t>
  </si>
  <si>
    <t>ГРБС</t>
  </si>
  <si>
    <t>01</t>
  </si>
  <si>
    <t>Развитие культуры в муниципальном образовании городское поселение Умба Терского района</t>
  </si>
  <si>
    <t>1</t>
  </si>
  <si>
    <t>Развитие творческого потенциала и организация досуга населения муниципального образования городское поселение Умба</t>
  </si>
  <si>
    <t>001</t>
  </si>
  <si>
    <t>МУ Администрация Терского района</t>
  </si>
  <si>
    <t>Создание условий для организации досуга и обеспечения жителей услугами организаций культуры</t>
  </si>
  <si>
    <t>00050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</si>
  <si>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</si>
  <si>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13060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</si>
  <si>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</si>
  <si>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71100</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</si>
  <si>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</si>
  <si>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S1100</t>
  </si>
  <si>
    <t>Софинансирование субсидии муниципальным образованиям на софинансирование расходов, направляемых на оплату труда и начисления на выплаты по оплате труда работникам муниципальных учреждений</t>
  </si>
  <si>
    <t>02</t>
  </si>
  <si>
    <t>Укрепление материально-технической базы, ремонт и капитальный ремонт культурно-досуговых учреждений</t>
  </si>
  <si>
    <t>71060</t>
  </si>
  <si>
    <t>Субсидия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</si>
  <si>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S1060</t>
  </si>
  <si>
    <t>Софинансирование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</si>
  <si>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</si>
  <si>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</si>
  <si>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03</t>
  </si>
  <si>
    <t>Проведение праздничных мероприятий</t>
  </si>
  <si>
    <t>29990</t>
  </si>
  <si>
    <t>Прочие направления расходов муниципальной программы</t>
  </si>
  <si>
    <t>04</t>
  </si>
  <si>
    <t>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</si>
  <si>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S3140</t>
  </si>
  <si>
    <t>Софинансирование 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</si>
  <si>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Жилищно-коммунальное хозяйство муниципального образования городское поселение Умба</t>
  </si>
  <si>
    <t>Ремонт и содержание муниципальной собственности и объектов коммунального хозяйства муниципального образования городское поселение Умба</t>
  </si>
  <si>
    <t>Обеспечение устойчивого функционирования жилищно-коммунального хозяйства</t>
  </si>
  <si>
    <t>Прочие направления муниципальной программы</t>
  </si>
  <si>
    <t>Возмещение затрат по пустующему муниципальному жилищному фонду и выморочному имуществу</t>
  </si>
  <si>
    <t>Благоустройство территории муниципального образования городское поселение Умба</t>
  </si>
  <si>
    <t>Организация наружного освещения дорог и улиц</t>
  </si>
  <si>
    <t>Содержание и обустройство мест захоронения</t>
  </si>
  <si>
    <t>Транспортировка трупов на судмедэкспертизу</t>
  </si>
  <si>
    <t>05</t>
  </si>
  <si>
    <t>Выполнение работ по содержанию контейнерных площадок, тротуаров, детских городков, спортивных комплексов общего пользования в МО ГП Умба</t>
  </si>
  <si>
    <t>06</t>
  </si>
  <si>
    <t>Озеленение</t>
  </si>
  <si>
    <t>07</t>
  </si>
  <si>
    <t>Содержание и ремонт автомобильных дорог, дворовых территорий многоквартирных домов и проездов к ним</t>
  </si>
  <si>
    <t>9Д150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</si>
  <si>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</si>
  <si>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SД150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</si>
  <si>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</si>
  <si>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</si>
  <si>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</si>
  <si>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S9100</t>
  </si>
  <si>
    <t>Подготовка объектов и систем жизнеобеспечения в муниципальном образовании городское поселение Умба</t>
  </si>
  <si>
    <t>Обеспечение готовности коммунальных систем жизнеобеспечения к осенне-зимнему периоду</t>
  </si>
  <si>
    <t>Обеспечение готовности к работе объектов коммунального хозяйства</t>
  </si>
  <si>
    <t>Возмещение части затрат, возникающих при оказании населению услуг общественных бань</t>
  </si>
  <si>
    <t>Проведение капитального ремонта многоквартирных домов в  муниципальном образовании городское поселение Умба</t>
  </si>
  <si>
    <t>Капитальный ремонт жилищного фонда</t>
  </si>
  <si>
    <t>Капитальный и текущий ремонт, содержание муниципального жилищного фонда</t>
  </si>
  <si>
    <t>70850</t>
  </si>
  <si>
    <t>Субсидия на софинансирование расходных обязательств муниципальных образований на оплату взносов на каритальный ремонт за муниципальный жилой фонд</t>
  </si>
  <si>
    <t>S0850</t>
  </si>
  <si>
    <t>Софинансирование субсидии на оплату взносов на капитальный ремонт за муниципальный жилой фонд в многоквартирных домах Мурманской области</t>
  </si>
  <si>
    <t>S0950</t>
  </si>
  <si>
    <t>Софинансирование субсидии на реализацию инициативных проектов в муниципальных образованиях Мурманской области</t>
  </si>
  <si>
    <t>Регулирование численности безнадзорных животных</t>
  </si>
  <si>
    <t>Отлов и содержание безнадзорных животных в условиях карантина в течение 10 дней</t>
  </si>
  <si>
    <t>75590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</si>
  <si>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</si>
  <si>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безнадзорных животных на время розыска собственника до 173 дней</t>
  </si>
  <si>
    <t>Субвенция бюджетам муниципальных образований Мурманской области на осуществление деятельности по отлову и содержанию безнадзорных животных</t>
  </si>
  <si>
    <t>Осуществление деятельности по регулированию численности безнадзорных животных</t>
  </si>
  <si>
    <t>Повышение безопасности проживания населения и охрана окружающей среды муниципального образования городское поселение Умба</t>
  </si>
  <si>
    <t>Создание условий для устойчивого развития и совершенствования системы предупреждения чрезвычайных ситуаций и ликвидации их последствий</t>
  </si>
  <si>
    <t>Охрана окружающей среды муниципального образования городское поселение Умба</t>
  </si>
  <si>
    <t>Содержание в чистоте помещений, зданий, дворов, иного имущества</t>
  </si>
  <si>
    <t>Обеспечение пожарной безопасности на территории городского поселения Умба</t>
  </si>
  <si>
    <t>Обеспечение условий для нормальной жизнедеятельности населения городского поселения Умба</t>
  </si>
  <si>
    <t>Энергосбережение и повышение энергоэффективности муниципального образования городское поселение Умба Терского района</t>
  </si>
  <si>
    <t>Обеспечение учета используемых энергетических ресурсов с применением приборов учета используемых энергетических ресурсов в жилом фонде</t>
  </si>
  <si>
    <t>Повышение эффективности муниципального управления муниципального образования городское поселение Умба</t>
  </si>
  <si>
    <t>Развитие информационного общества, создание системы "Электронный муниципалитет" в муниципальном образовании городское поселение Умба</t>
  </si>
  <si>
    <t>113</t>
  </si>
  <si>
    <t>Совет депутатов муниципального образования городское поселение Умба</t>
  </si>
  <si>
    <t>Совершенствование и модернизация аппаратного и программного обеспечения</t>
  </si>
  <si>
    <t>70570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</si>
  <si>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</si>
  <si>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S0570</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</si>
  <si>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</si>
  <si>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Обслуживание деятельности органов местного самоуправления муниципального образования городское поселение Умба</t>
  </si>
  <si>
    <t>010</t>
  </si>
  <si>
    <t>Финансовый отдел администрации Терского района</t>
  </si>
  <si>
    <t>Обеспечение исполнения муниципальных функций в рамках полномочий муниципального образования</t>
  </si>
  <si>
    <t>20030</t>
  </si>
  <si>
    <t>Процентные платежи по муниципальному долгу городского поселения Умба</t>
  </si>
  <si>
    <t>51180</t>
  </si>
  <si>
    <t>Осуществление первичного воинского учета органами местного самоуправления поселений, муниципальных и городских округов</t>
  </si>
  <si>
    <t>75540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</si>
  <si>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</si>
  <si>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Пенсионное обеспечение</t>
  </si>
  <si>
    <t>13020</t>
  </si>
  <si>
    <t>Доплаты к пенсиям государственных служащих субъектов Российской Федерации и муниципальных служащих</t>
  </si>
  <si>
    <t>Управление имуществом и жилищная политика муниципального образования городское поселение Умба</t>
  </si>
  <si>
    <t>Переселение граждан из аварийного жилищного фонда  в муниципальном образовании городское поселение Умба на 2019-2025 годы</t>
  </si>
  <si>
    <t>Создание безопасных и благоприятных условий проживания граждан</t>
  </si>
  <si>
    <t>Сокращение непригодного для проживания жилищного фонда</t>
  </si>
  <si>
    <t>67484</t>
  </si>
  <si>
    <t>Капитальные вложения в объекты недвижимого имущества государственной (муниципальной) собственности</t>
  </si>
  <si>
    <t>6748S</t>
  </si>
  <si>
    <t>Софинансирование обеспечения мероприятий по переселению граждан из аварийного жилищного фонда</t>
  </si>
  <si>
    <t>Регулирование земельных и имущественных отношений на территории муниципального образования городское поселение Умба</t>
  </si>
  <si>
    <t>Обеспечение реализации муниципальных функций в сфере управления муниципальным имуществом муниципального образования городское поселение Умба</t>
  </si>
  <si>
    <t>Формирование земельных участков</t>
  </si>
  <si>
    <t>Изготовление чертежей градостроительных планов земельных участков</t>
  </si>
  <si>
    <t>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</si>
  <si>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7</t>
  </si>
  <si>
    <t>08</t>
  </si>
  <si>
    <t>Обеспечение жильем молодых семей муниципального образования городское поселение Умба</t>
  </si>
  <si>
    <t>Обеспечение деятельности по выполнению муниципальных функций органов местного самоуправления</t>
  </si>
  <si>
    <t>L4970</t>
  </si>
  <si>
    <t>Реализация мероприятий по обеспечению жильем молодых семей</t>
  </si>
  <si>
    <t>10</t>
  </si>
  <si>
    <t>Формирование современной городской среды на территории муниципального образования городское поселение Умба</t>
  </si>
  <si>
    <t>Повышение уровня благоустройства дворовых территорий муниципального образования городское поселение Умба Терского района</t>
  </si>
  <si>
    <t>Повышение уровня благоустройства территорий общего пользования муниципального образования городское поселение Умба Терского района</t>
  </si>
  <si>
    <t>Софинансирование субсидии муниципальным образованиям на реализацию проектов по поддержке местных инициатив</t>
  </si>
  <si>
    <t>F2</t>
  </si>
  <si>
    <t>Региональный проект "Формирование комфортной городской среды"</t>
  </si>
  <si>
    <t>S5550</t>
  </si>
  <si>
    <t>Поддержка государственных программ субъектов Российской Федерации  и муниципальных программ формирования современной городской среды</t>
  </si>
  <si>
    <t>S1210</t>
  </si>
  <si>
    <t>Софинансирование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</si>
  <si>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ВСЕГО по муниципальным программам</t>
  </si>
  <si>
    <t>8</t>
  </si>
  <si>
    <t>Непрограммная деятельность</t>
  </si>
  <si>
    <t>99</t>
  </si>
  <si>
    <t>2</t>
  </si>
  <si>
    <t>Непрограммная деятельность Совета депутатов муниципального образования городское поселение Умба</t>
  </si>
  <si>
    <t>00</t>
  </si>
  <si>
    <t>03030</t>
  </si>
  <si>
    <t>Расходы на обеспечение функций депутатов представительного органа муниципального образования</t>
  </si>
  <si>
    <t>06010</t>
  </si>
  <si>
    <t>Расходы на выплаты по оплате труда работников органов местного самоуправления</t>
  </si>
  <si>
    <t>06030</t>
  </si>
  <si>
    <t>Расходы на обеспечение функций органов местного самоуправления</t>
  </si>
  <si>
    <t>20530</t>
  </si>
  <si>
    <t>Проведение выборов в представительные органы МО ГП Умба</t>
  </si>
  <si>
    <t>91020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</si>
  <si>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</si>
  <si>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3</t>
  </si>
  <si>
    <t>Непрограммная деятельность резервный фонд</t>
  </si>
  <si>
    <t>29010</t>
  </si>
  <si>
    <t>Резервный фонд администрации Терского района</t>
  </si>
  <si>
    <t>К0</t>
  </si>
  <si>
    <t>77130</t>
  </si>
  <si>
    <t xml:space="preserve">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 (за счет средств резервного фонда Правительства Мурманской области)
</t>
  </si>
  <si>
    <t>70950</t>
  </si>
  <si>
    <t>Субсидия бюджетам муниципальных образований на реализацию проектов по поддержке местных инициатив</t>
  </si>
  <si>
    <t>Субсидии на реализацию инициативных проектов в муниципальных образованиях Мурманской области</t>
  </si>
</sst>
</file>

<file path=xl/styles.xml><?xml version="1.0" encoding="utf-8"?>
<styleSheet xmlns="http://schemas.openxmlformats.org/spreadsheetml/2006/main">
  <numFmts count="1">
    <numFmt numFmtId="164" formatCode="#,##0.0"/>
  </numFmts>
  <fonts count="14">
    <font>
      <sz val="11"/>
      <color theme="1"/>
      <name val="Calibri"/>
      <scheme val="minor"/>
    </font>
    <font>
      <sz val="10"/>
      <name val="Arial Cyr"/>
    </font>
    <font>
      <sz val="11"/>
      <name val="Times New Roman"/>
    </font>
    <font>
      <sz val="10"/>
      <name val="Times New Roman"/>
    </font>
    <font>
      <b/>
      <sz val="12"/>
      <name val="Times New Roman"/>
    </font>
    <font>
      <sz val="9"/>
      <name val="Times New Roman CYR"/>
    </font>
    <font>
      <b/>
      <sz val="10"/>
      <name val="Times New Roman"/>
    </font>
    <font>
      <sz val="10"/>
      <color theme="1"/>
      <name val="Times New Roman"/>
    </font>
    <font>
      <b/>
      <sz val="10"/>
      <color theme="1"/>
      <name val="Times New Roman"/>
    </font>
    <font>
      <i/>
      <sz val="10"/>
      <name val="Times New Roman"/>
    </font>
    <font>
      <sz val="10"/>
      <name val="Times New Roman CYR"/>
    </font>
    <font>
      <b/>
      <sz val="10"/>
      <name val="Times New Roman Cyr"/>
    </font>
    <font>
      <i/>
      <sz val="11"/>
      <name val="Times New Roman"/>
    </font>
    <font>
      <b/>
      <sz val="11"/>
      <name val="Times New Roman"/>
    </font>
  </fonts>
  <fills count="5">
    <fill>
      <patternFill patternType="none"/>
    </fill>
    <fill>
      <patternFill patternType="gray125"/>
    </fill>
    <fill>
      <patternFill patternType="solid">
        <fgColor theme="0"/>
        <bgColor theme="0"/>
      </patternFill>
    </fill>
    <fill>
      <patternFill patternType="solid">
        <fgColor theme="0"/>
        <bgColor indexed="5"/>
      </patternFill>
    </fill>
    <fill>
      <patternFill patternType="solid">
        <fgColor theme="0"/>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s>
  <cellStyleXfs count="2">
    <xf numFmtId="0" fontId="0" fillId="0" borderId="0"/>
    <xf numFmtId="0" fontId="1" fillId="0" borderId="0"/>
  </cellStyleXfs>
  <cellXfs count="101">
    <xf numFmtId="0" fontId="0" fillId="0" borderId="0" xfId="0"/>
    <xf numFmtId="49" fontId="2" fillId="2" borderId="0" xfId="0" applyNumberFormat="1" applyFont="1" applyFill="1" applyAlignment="1">
      <alignment horizontal="center"/>
    </xf>
    <xf numFmtId="0" fontId="2" fillId="2" borderId="0" xfId="0" applyFont="1" applyFill="1" applyAlignment="1">
      <alignment horizontal="center"/>
    </xf>
    <xf numFmtId="0" fontId="2" fillId="2" borderId="0" xfId="0" applyFont="1" applyFill="1"/>
    <xf numFmtId="49" fontId="4" fillId="2" borderId="1" xfId="0" applyNumberFormat="1" applyFont="1" applyFill="1" applyBorder="1" applyAlignment="1">
      <alignment horizontal="center" wrapText="1"/>
    </xf>
    <xf numFmtId="49" fontId="5" fillId="2" borderId="0" xfId="0" applyNumberFormat="1" applyFont="1" applyFill="1" applyAlignment="1">
      <alignment horizontal="right"/>
    </xf>
    <xf numFmtId="49" fontId="3" fillId="2" borderId="2" xfId="0" applyNumberFormat="1" applyFont="1" applyFill="1" applyBorder="1" applyAlignment="1">
      <alignment horizontal="center" wrapText="1"/>
    </xf>
    <xf numFmtId="0" fontId="3" fillId="2" borderId="2" xfId="0" applyFont="1" applyFill="1" applyBorder="1" applyAlignment="1">
      <alignment horizontal="center" wrapText="1"/>
    </xf>
    <xf numFmtId="49" fontId="3" fillId="2" borderId="2" xfId="0" applyNumberFormat="1" applyFont="1" applyFill="1" applyBorder="1" applyAlignment="1">
      <alignment horizontal="center"/>
    </xf>
    <xf numFmtId="49" fontId="6" fillId="2" borderId="3" xfId="0" applyNumberFormat="1" applyFont="1" applyFill="1" applyBorder="1" applyAlignment="1">
      <alignment horizontal="left"/>
    </xf>
    <xf numFmtId="0" fontId="3" fillId="2" borderId="3" xfId="0" applyFont="1" applyFill="1" applyBorder="1" applyAlignment="1">
      <alignment horizontal="left"/>
    </xf>
    <xf numFmtId="49" fontId="3" fillId="2" borderId="3" xfId="0" applyNumberFormat="1" applyFont="1" applyFill="1" applyBorder="1" applyAlignment="1">
      <alignment horizontal="left"/>
    </xf>
    <xf numFmtId="0" fontId="6" fillId="2" borderId="5" xfId="0" applyFont="1" applyFill="1" applyBorder="1" applyAlignment="1">
      <alignment wrapText="1"/>
    </xf>
    <xf numFmtId="4" fontId="6" fillId="2" borderId="3" xfId="0" applyNumberFormat="1" applyFont="1" applyFill="1" applyBorder="1"/>
    <xf numFmtId="49" fontId="7" fillId="2" borderId="3" xfId="0" applyNumberFormat="1" applyFont="1" applyFill="1" applyBorder="1" applyAlignment="1">
      <alignment horizontal="left" wrapText="1"/>
    </xf>
    <xf numFmtId="0" fontId="8" fillId="2" borderId="7" xfId="0" applyFont="1" applyFill="1" applyBorder="1" applyAlignment="1">
      <alignment horizontal="left" vertical="center" wrapText="1"/>
    </xf>
    <xf numFmtId="0" fontId="9" fillId="2" borderId="8" xfId="0" applyFont="1" applyFill="1" applyBorder="1" applyAlignment="1">
      <alignment wrapText="1"/>
    </xf>
    <xf numFmtId="4" fontId="3" fillId="2" borderId="3" xfId="0" applyNumberFormat="1" applyFont="1" applyFill="1" applyBorder="1"/>
    <xf numFmtId="0" fontId="3" fillId="2" borderId="3" xfId="0" applyFont="1" applyFill="1" applyBorder="1" applyAlignment="1">
      <alignment wrapText="1"/>
    </xf>
    <xf numFmtId="49" fontId="3" fillId="2" borderId="3" xfId="0" applyNumberFormat="1" applyFont="1" applyFill="1" applyBorder="1" applyAlignment="1">
      <alignment horizontal="center"/>
    </xf>
    <xf numFmtId="0" fontId="7" fillId="2" borderId="3" xfId="0" applyFont="1" applyFill="1" applyBorder="1" applyAlignment="1">
      <alignment horizontal="left" wrapText="1"/>
    </xf>
    <xf numFmtId="0" fontId="10" fillId="2" borderId="0" xfId="0" applyFont="1" applyFill="1" applyAlignment="1">
      <alignment vertical="center" wrapText="1"/>
    </xf>
    <xf numFmtId="0" fontId="3" fillId="2" borderId="3" xfId="0" applyFont="1" applyFill="1" applyBorder="1" applyAlignment="1">
      <alignment horizontal="left" wrapText="1"/>
    </xf>
    <xf numFmtId="49" fontId="3" fillId="2" borderId="4" xfId="0" applyNumberFormat="1" applyFont="1" applyFill="1" applyBorder="1" applyAlignment="1">
      <alignment horizontal="center"/>
    </xf>
    <xf numFmtId="49" fontId="7" fillId="2" borderId="4" xfId="0" applyNumberFormat="1" applyFont="1" applyFill="1" applyBorder="1" applyAlignment="1">
      <alignment horizontal="left" wrapText="1"/>
    </xf>
    <xf numFmtId="49" fontId="6" fillId="2" borderId="4" xfId="0" applyNumberFormat="1" applyFont="1" applyFill="1" applyBorder="1" applyAlignment="1">
      <alignment horizontal="center"/>
    </xf>
    <xf numFmtId="0" fontId="3" fillId="2" borderId="4" xfId="0" applyFont="1" applyFill="1" applyBorder="1" applyAlignment="1">
      <alignment horizontal="center"/>
    </xf>
    <xf numFmtId="0" fontId="6" fillId="2" borderId="9" xfId="0" applyFont="1" applyFill="1" applyBorder="1" applyAlignment="1">
      <alignment wrapText="1"/>
    </xf>
    <xf numFmtId="0" fontId="9" fillId="2" borderId="0" xfId="0" applyFont="1" applyFill="1"/>
    <xf numFmtId="0" fontId="3" fillId="2" borderId="3" xfId="0" applyFont="1" applyFill="1" applyBorder="1" applyAlignment="1">
      <alignment horizontal="center"/>
    </xf>
    <xf numFmtId="49" fontId="9" fillId="2" borderId="3" xfId="0" applyNumberFormat="1" applyFont="1" applyFill="1" applyBorder="1" applyAlignment="1">
      <alignment horizontal="center"/>
    </xf>
    <xf numFmtId="0" fontId="9" fillId="2" borderId="10" xfId="0" applyFont="1" applyFill="1" applyBorder="1" applyAlignment="1">
      <alignment wrapText="1"/>
    </xf>
    <xf numFmtId="4" fontId="9" fillId="2" borderId="3" xfId="0" applyNumberFormat="1" applyFont="1" applyFill="1" applyBorder="1"/>
    <xf numFmtId="49" fontId="3" fillId="2" borderId="7" xfId="0" applyNumberFormat="1" applyFont="1" applyFill="1" applyBorder="1" applyAlignment="1">
      <alignment horizontal="center"/>
    </xf>
    <xf numFmtId="49" fontId="9" fillId="2" borderId="7" xfId="0" applyNumberFormat="1" applyFont="1" applyFill="1" applyBorder="1" applyAlignment="1">
      <alignment horizontal="center"/>
    </xf>
    <xf numFmtId="0" fontId="6" fillId="2" borderId="3" xfId="0" applyFont="1" applyFill="1" applyBorder="1" applyAlignment="1">
      <alignment wrapText="1"/>
    </xf>
    <xf numFmtId="0" fontId="3" fillId="2" borderId="3" xfId="0" applyFont="1" applyFill="1" applyBorder="1" applyAlignment="1" applyProtection="1">
      <alignment horizontal="left" wrapText="1"/>
    </xf>
    <xf numFmtId="0" fontId="3" fillId="2" borderId="10" xfId="0" applyFont="1" applyFill="1" applyBorder="1" applyAlignment="1" applyProtection="1">
      <alignment horizontal="left" wrapText="1"/>
    </xf>
    <xf numFmtId="49" fontId="7" fillId="2" borderId="7" xfId="0" applyNumberFormat="1" applyFont="1" applyFill="1" applyBorder="1" applyAlignment="1">
      <alignment horizontal="left" wrapText="1"/>
    </xf>
    <xf numFmtId="0" fontId="6" fillId="2" borderId="10" xfId="0" applyFont="1" applyFill="1" applyBorder="1" applyAlignment="1" applyProtection="1">
      <alignment horizontal="left" wrapText="1"/>
    </xf>
    <xf numFmtId="4" fontId="3" fillId="3" borderId="3" xfId="0" applyNumberFormat="1" applyFont="1" applyFill="1" applyBorder="1"/>
    <xf numFmtId="49" fontId="6" fillId="2" borderId="2" xfId="0" applyNumberFormat="1" applyFont="1" applyFill="1" applyBorder="1" applyAlignment="1">
      <alignment horizontal="center"/>
    </xf>
    <xf numFmtId="0" fontId="6" fillId="2" borderId="10" xfId="0" applyFont="1" applyFill="1" applyBorder="1" applyAlignment="1">
      <alignment horizontal="left" wrapText="1"/>
    </xf>
    <xf numFmtId="0" fontId="11" fillId="2" borderId="3" xfId="0" applyFont="1" applyFill="1" applyBorder="1" applyAlignment="1">
      <alignment horizontal="left" wrapText="1"/>
    </xf>
    <xf numFmtId="0" fontId="6" fillId="2" borderId="3" xfId="0" applyFont="1" applyFill="1" applyBorder="1" applyAlignment="1" applyProtection="1">
      <alignment horizontal="left" vertical="center" wrapText="1"/>
    </xf>
    <xf numFmtId="0" fontId="10" fillId="2" borderId="3" xfId="0" applyFont="1" applyFill="1" applyBorder="1" applyAlignment="1">
      <alignment horizontal="left" wrapText="1"/>
    </xf>
    <xf numFmtId="0" fontId="6" fillId="2" borderId="10" xfId="0" applyFont="1" applyFill="1" applyBorder="1" applyAlignment="1">
      <alignment wrapText="1"/>
    </xf>
    <xf numFmtId="49" fontId="3" fillId="2" borderId="7" xfId="0" applyNumberFormat="1" applyFont="1" applyFill="1" applyBorder="1" applyAlignment="1">
      <alignment horizontal="left"/>
    </xf>
    <xf numFmtId="0" fontId="3" fillId="2" borderId="10" xfId="0" applyFont="1" applyFill="1" applyBorder="1" applyAlignment="1">
      <alignment wrapText="1"/>
    </xf>
    <xf numFmtId="0" fontId="8" fillId="2" borderId="3" xfId="0" applyFont="1" applyFill="1" applyBorder="1" applyAlignment="1">
      <alignment horizontal="left" vertical="center" wrapText="1"/>
    </xf>
    <xf numFmtId="49" fontId="9" fillId="2" borderId="2" xfId="0" applyNumberFormat="1" applyFont="1" applyFill="1" applyBorder="1" applyAlignment="1">
      <alignment horizontal="center"/>
    </xf>
    <xf numFmtId="0" fontId="9" fillId="2" borderId="3" xfId="0" applyFont="1" applyFill="1" applyBorder="1" applyAlignment="1">
      <alignment horizontal="center"/>
    </xf>
    <xf numFmtId="0" fontId="7" fillId="2" borderId="3" xfId="0" applyFont="1" applyFill="1" applyBorder="1" applyAlignment="1">
      <alignment horizontal="left" vertical="center" wrapText="1"/>
    </xf>
    <xf numFmtId="0" fontId="12" fillId="2" borderId="0" xfId="0" applyFont="1" applyFill="1"/>
    <xf numFmtId="0" fontId="3" fillId="2" borderId="3" xfId="0" applyFont="1" applyFill="1" applyBorder="1" applyAlignment="1" applyProtection="1">
      <alignment horizontal="left" vertical="center" wrapText="1"/>
    </xf>
    <xf numFmtId="0" fontId="10" fillId="2" borderId="3" xfId="0" applyFont="1" applyFill="1" applyBorder="1" applyAlignment="1">
      <alignment vertical="center" wrapText="1"/>
    </xf>
    <xf numFmtId="49" fontId="6" fillId="2" borderId="3" xfId="0" applyNumberFormat="1" applyFont="1" applyFill="1" applyBorder="1" applyAlignment="1">
      <alignment horizontal="center"/>
    </xf>
    <xf numFmtId="0" fontId="13" fillId="2" borderId="0" xfId="0" applyFont="1" applyFill="1"/>
    <xf numFmtId="0" fontId="6" fillId="2" borderId="3" xfId="0" applyFont="1" applyFill="1" applyBorder="1" applyAlignment="1">
      <alignment horizontal="center"/>
    </xf>
    <xf numFmtId="49" fontId="8" fillId="2" borderId="3" xfId="0" applyNumberFormat="1" applyFont="1" applyFill="1" applyBorder="1" applyAlignment="1">
      <alignment horizontal="left" wrapText="1"/>
    </xf>
    <xf numFmtId="49" fontId="6" fillId="2" borderId="7" xfId="0" applyNumberFormat="1" applyFont="1" applyFill="1" applyBorder="1" applyAlignment="1">
      <alignment horizontal="center"/>
    </xf>
    <xf numFmtId="49" fontId="8" fillId="2" borderId="3" xfId="0" applyNumberFormat="1" applyFont="1" applyFill="1" applyBorder="1" applyAlignment="1">
      <alignment horizontal="center" wrapText="1"/>
    </xf>
    <xf numFmtId="0" fontId="6" fillId="2" borderId="3" xfId="0" applyFont="1" applyFill="1" applyBorder="1" applyAlignment="1" applyProtection="1">
      <alignment horizontal="left" wrapText="1"/>
    </xf>
    <xf numFmtId="49" fontId="7" fillId="2" borderId="3" xfId="0" applyNumberFormat="1" applyFont="1" applyFill="1" applyBorder="1" applyAlignment="1">
      <alignment horizontal="center" wrapText="1"/>
    </xf>
    <xf numFmtId="49" fontId="6" fillId="2" borderId="3" xfId="0" applyNumberFormat="1" applyFont="1" applyFill="1" applyBorder="1" applyAlignment="1">
      <alignment horizontal="center" vertical="center"/>
    </xf>
    <xf numFmtId="0" fontId="6" fillId="2" borderId="0" xfId="0" applyFont="1" applyFill="1" applyAlignment="1">
      <alignment wrapText="1"/>
    </xf>
    <xf numFmtId="49" fontId="3" fillId="2" borderId="3"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wrapText="1"/>
    </xf>
    <xf numFmtId="0" fontId="8" fillId="2" borderId="8" xfId="0" applyFont="1" applyFill="1" applyBorder="1" applyAlignment="1">
      <alignment horizontal="left" vertical="center" wrapText="1"/>
    </xf>
    <xf numFmtId="0" fontId="7" fillId="2" borderId="8" xfId="0" applyFont="1" applyFill="1" applyBorder="1" applyAlignment="1">
      <alignment horizontal="left" vertical="center" wrapText="1"/>
    </xf>
    <xf numFmtId="0" fontId="8" fillId="2" borderId="8" xfId="0" applyFont="1" applyFill="1" applyBorder="1" applyAlignment="1">
      <alignment horizontal="left" wrapText="1"/>
    </xf>
    <xf numFmtId="0" fontId="2" fillId="2" borderId="0" xfId="0" applyFont="1" applyFill="1" applyAlignment="1">
      <alignment wrapText="1"/>
    </xf>
    <xf numFmtId="4" fontId="13" fillId="2" borderId="0" xfId="0" applyNumberFormat="1" applyFont="1" applyFill="1"/>
    <xf numFmtId="0" fontId="3" fillId="2" borderId="0" xfId="0" applyFont="1" applyFill="1" applyAlignment="1">
      <alignment wrapText="1"/>
    </xf>
    <xf numFmtId="0" fontId="3" fillId="2" borderId="0" xfId="0" applyFont="1" applyFill="1" applyAlignment="1">
      <alignment horizontal="right"/>
    </xf>
    <xf numFmtId="49" fontId="3" fillId="2" borderId="6" xfId="0" applyNumberFormat="1" applyFont="1" applyFill="1" applyBorder="1" applyAlignment="1">
      <alignment horizontal="center" vertical="top"/>
    </xf>
    <xf numFmtId="49" fontId="3" fillId="2" borderId="2" xfId="0" applyNumberFormat="1" applyFont="1" applyFill="1" applyBorder="1" applyAlignment="1">
      <alignment horizontal="center" vertical="top"/>
    </xf>
    <xf numFmtId="49" fontId="3" fillId="2" borderId="6"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0" fontId="6" fillId="2" borderId="10" xfId="0" applyFont="1" applyFill="1" applyBorder="1" applyAlignment="1">
      <alignment horizontal="left"/>
    </xf>
    <xf numFmtId="0" fontId="6" fillId="2" borderId="8" xfId="0" applyFont="1" applyFill="1" applyBorder="1" applyAlignment="1">
      <alignment horizontal="left"/>
    </xf>
    <xf numFmtId="0" fontId="6" fillId="2" borderId="7" xfId="0" applyFont="1" applyFill="1" applyBorder="1" applyAlignment="1">
      <alignment horizontal="left"/>
    </xf>
    <xf numFmtId="0" fontId="3" fillId="2" borderId="0" xfId="0" applyFont="1" applyFill="1" applyAlignment="1">
      <alignment horizontal="right"/>
    </xf>
    <xf numFmtId="49" fontId="4" fillId="2" borderId="0" xfId="0" applyNumberFormat="1" applyFont="1" applyFill="1" applyAlignment="1">
      <alignment horizontal="center" vertical="center" wrapText="1"/>
    </xf>
    <xf numFmtId="49" fontId="2" fillId="2" borderId="2" xfId="0" applyNumberFormat="1" applyFont="1" applyFill="1" applyBorder="1" applyAlignment="1">
      <alignment horizontal="center" wrapText="1"/>
    </xf>
    <xf numFmtId="49" fontId="2" fillId="2" borderId="4" xfId="0" applyNumberFormat="1" applyFont="1" applyFill="1" applyBorder="1" applyAlignment="1">
      <alignment horizontal="center" wrapText="1"/>
    </xf>
    <xf numFmtId="0" fontId="2" fillId="2" borderId="3" xfId="0" applyFont="1" applyFill="1" applyBorder="1" applyAlignment="1">
      <alignment horizont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0" fontId="3" fillId="4" borderId="9" xfId="0" applyFont="1" applyFill="1" applyBorder="1" applyAlignment="1">
      <alignment horizontal="left" wrapText="1"/>
    </xf>
    <xf numFmtId="49" fontId="3" fillId="4" borderId="3" xfId="0" applyNumberFormat="1" applyFont="1" applyFill="1" applyBorder="1" applyAlignment="1">
      <alignment horizontal="center"/>
    </xf>
    <xf numFmtId="0" fontId="3" fillId="4" borderId="3" xfId="0" applyFont="1" applyFill="1" applyBorder="1" applyAlignment="1">
      <alignment horizontal="center"/>
    </xf>
    <xf numFmtId="49" fontId="7" fillId="4" borderId="3" xfId="0" applyNumberFormat="1" applyFont="1" applyFill="1" applyBorder="1" applyAlignment="1">
      <alignment horizontal="left" wrapText="1"/>
    </xf>
    <xf numFmtId="49" fontId="3" fillId="4" borderId="2" xfId="0" applyNumberFormat="1" applyFont="1" applyFill="1" applyBorder="1" applyAlignment="1">
      <alignment horizontal="center"/>
    </xf>
    <xf numFmtId="49" fontId="7" fillId="4" borderId="7" xfId="0" applyNumberFormat="1" applyFont="1" applyFill="1" applyBorder="1" applyAlignment="1">
      <alignment horizontal="left" wrapText="1"/>
    </xf>
    <xf numFmtId="0" fontId="3" fillId="4" borderId="10" xfId="0" applyFont="1" applyFill="1" applyBorder="1" applyAlignment="1" applyProtection="1">
      <alignment horizontal="left" wrapText="1"/>
    </xf>
    <xf numFmtId="0" fontId="7" fillId="4" borderId="3" xfId="0" applyFont="1" applyFill="1" applyBorder="1" applyAlignment="1">
      <alignment horizontal="left" vertical="center" wrapText="1"/>
    </xf>
    <xf numFmtId="0" fontId="3" fillId="4" borderId="3" xfId="0" applyFont="1" applyFill="1" applyBorder="1" applyAlignment="1" applyProtection="1">
      <alignment horizontal="left" wrapText="1"/>
    </xf>
    <xf numFmtId="0" fontId="7" fillId="4" borderId="8" xfId="0" applyFont="1" applyFill="1" applyBorder="1" applyAlignment="1">
      <alignment horizontal="left" wrapText="1"/>
    </xf>
    <xf numFmtId="4" fontId="3" fillId="4" borderId="3" xfId="0" applyNumberFormat="1" applyFont="1" applyFill="1" applyBorder="1"/>
  </cellXfs>
  <cellStyles count="2">
    <cellStyle name="Обычный" xfId="0" builtinId="0"/>
    <cellStyle name="Обычный 2" xfId="1"/>
  </cellStyles>
  <dxfs count="0"/>
  <tableStyles count="0" defaultTableStyle="TableStyleMedium2" defaultPivotStyle="PivotStyleLight16"/>
  <extLst xmlns:x14="http://schemas.microsoft.com/office/spreadsheetml/2009/9/main">
    <ext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W163"/>
  <sheetViews>
    <sheetView tabSelected="1" view="pageBreakPreview" zoomScale="80" workbookViewId="0">
      <selection activeCell="G9" sqref="G9"/>
    </sheetView>
  </sheetViews>
  <sheetFormatPr defaultRowHeight="15" customHeight="1"/>
  <cols>
    <col min="1" max="1" width="4.85546875" style="1" customWidth="1"/>
    <col min="2" max="2" width="5.85546875" style="1" customWidth="1"/>
    <col min="3" max="3" width="5.5703125" style="2" customWidth="1"/>
    <col min="4" max="4" width="7.7109375" style="1" customWidth="1"/>
    <col min="5" max="5" width="8" style="1" customWidth="1"/>
    <col min="6" max="6" width="5.5703125" style="1" customWidth="1"/>
    <col min="7" max="7" width="77.85546875" style="3" customWidth="1"/>
    <col min="8" max="8" width="17.28515625" style="3" customWidth="1"/>
    <col min="9" max="257" width="9.140625" style="3" customWidth="1"/>
  </cols>
  <sheetData>
    <row r="1" spans="1:8">
      <c r="G1" s="74"/>
      <c r="H1" s="74" t="s">
        <v>0</v>
      </c>
    </row>
    <row r="2" spans="1:8">
      <c r="A2" s="82" t="s">
        <v>1</v>
      </c>
      <c r="B2" s="82"/>
      <c r="C2" s="82"/>
      <c r="D2" s="82"/>
      <c r="E2" s="82"/>
      <c r="F2" s="82"/>
      <c r="G2" s="82"/>
      <c r="H2" s="82"/>
    </row>
    <row r="3" spans="1:8">
      <c r="A3" s="82" t="s">
        <v>2</v>
      </c>
      <c r="B3" s="82"/>
      <c r="C3" s="82"/>
      <c r="D3" s="82"/>
      <c r="E3" s="82"/>
      <c r="F3" s="82"/>
      <c r="G3" s="82"/>
      <c r="H3" s="82"/>
    </row>
    <row r="4" spans="1:8">
      <c r="A4" s="74"/>
      <c r="B4" s="74"/>
      <c r="C4" s="74"/>
      <c r="D4" s="74"/>
      <c r="E4" s="74"/>
      <c r="F4" s="74"/>
      <c r="G4" s="74"/>
      <c r="H4" s="74"/>
    </row>
    <row r="5" spans="1:8" ht="35.25" customHeight="1">
      <c r="A5" s="83" t="s">
        <v>3</v>
      </c>
      <c r="B5" s="83"/>
      <c r="C5" s="83"/>
      <c r="D5" s="83"/>
      <c r="E5" s="83"/>
      <c r="F5" s="83"/>
      <c r="G5" s="83"/>
      <c r="H5" s="83"/>
    </row>
    <row r="6" spans="1:8" ht="15.75">
      <c r="A6" s="4"/>
      <c r="B6" s="4"/>
      <c r="C6" s="4"/>
      <c r="D6" s="4"/>
      <c r="E6" s="4"/>
      <c r="F6" s="4"/>
      <c r="G6" s="4"/>
      <c r="H6" s="5"/>
    </row>
    <row r="7" spans="1:8" s="2" customFormat="1">
      <c r="A7" s="84" t="s">
        <v>4</v>
      </c>
      <c r="B7" s="86" t="s">
        <v>5</v>
      </c>
      <c r="C7" s="86"/>
      <c r="D7" s="86"/>
      <c r="E7" s="86"/>
      <c r="F7" s="86"/>
      <c r="G7" s="87" t="s">
        <v>6</v>
      </c>
      <c r="H7" s="89" t="s">
        <v>7</v>
      </c>
    </row>
    <row r="8" spans="1:8" s="2" customFormat="1" ht="51.75">
      <c r="A8" s="85"/>
      <c r="B8" s="6" t="s">
        <v>8</v>
      </c>
      <c r="C8" s="7" t="s">
        <v>9</v>
      </c>
      <c r="D8" s="6" t="s">
        <v>10</v>
      </c>
      <c r="E8" s="6" t="s">
        <v>11</v>
      </c>
      <c r="F8" s="8" t="s">
        <v>12</v>
      </c>
      <c r="G8" s="88"/>
      <c r="H8" s="89"/>
    </row>
    <row r="9" spans="1:8" ht="26.25">
      <c r="A9" s="76">
        <v>1</v>
      </c>
      <c r="B9" s="9" t="s">
        <v>13</v>
      </c>
      <c r="C9" s="10"/>
      <c r="D9" s="11"/>
      <c r="E9" s="11"/>
      <c r="F9" s="11"/>
      <c r="G9" s="12" t="s">
        <v>14</v>
      </c>
      <c r="H9" s="13">
        <f t="shared" ref="H9:H10" si="0">H10</f>
        <v>27684913</v>
      </c>
    </row>
    <row r="10" spans="1:8" ht="25.5">
      <c r="A10" s="77"/>
      <c r="B10" s="11" t="s">
        <v>13</v>
      </c>
      <c r="C10" s="14" t="s">
        <v>15</v>
      </c>
      <c r="D10" s="14"/>
      <c r="E10" s="14"/>
      <c r="F10" s="14"/>
      <c r="G10" s="15" t="s">
        <v>16</v>
      </c>
      <c r="H10" s="13">
        <f t="shared" si="0"/>
        <v>27684913</v>
      </c>
    </row>
    <row r="11" spans="1:8">
      <c r="A11" s="77"/>
      <c r="B11" s="11" t="s">
        <v>13</v>
      </c>
      <c r="C11" s="14" t="s">
        <v>15</v>
      </c>
      <c r="D11" s="14"/>
      <c r="E11" s="14"/>
      <c r="F11" s="14" t="s">
        <v>17</v>
      </c>
      <c r="G11" s="16" t="s">
        <v>18</v>
      </c>
      <c r="H11" s="17">
        <f>H12+H17+H21+H23</f>
        <v>27684913</v>
      </c>
    </row>
    <row r="12" spans="1:8" ht="26.25">
      <c r="A12" s="77"/>
      <c r="B12" s="11" t="s">
        <v>13</v>
      </c>
      <c r="C12" s="14" t="s">
        <v>15</v>
      </c>
      <c r="D12" s="14" t="s">
        <v>13</v>
      </c>
      <c r="E12" s="14"/>
      <c r="F12" s="14"/>
      <c r="G12" s="18" t="s">
        <v>19</v>
      </c>
      <c r="H12" s="17">
        <f>SUM(H13:H16)</f>
        <v>27269913</v>
      </c>
    </row>
    <row r="13" spans="1:8" ht="39">
      <c r="A13" s="77"/>
      <c r="B13" s="11" t="s">
        <v>13</v>
      </c>
      <c r="C13" s="14" t="s">
        <v>15</v>
      </c>
      <c r="D13" s="14" t="s">
        <v>13</v>
      </c>
      <c r="E13" s="19" t="s">
        <v>20</v>
      </c>
      <c r="F13" s="14"/>
      <c r="G13" s="20" t="s">
        <v>21</v>
      </c>
      <c r="H13" s="17">
        <v>20394394</v>
      </c>
    </row>
    <row r="14" spans="1:8" ht="39">
      <c r="A14" s="77"/>
      <c r="B14" s="11" t="s">
        <v>13</v>
      </c>
      <c r="C14" s="14" t="s">
        <v>15</v>
      </c>
      <c r="D14" s="14" t="s">
        <v>13</v>
      </c>
      <c r="E14" s="19" t="s">
        <v>22</v>
      </c>
      <c r="F14" s="14"/>
      <c r="G14" s="20" t="s">
        <v>23</v>
      </c>
      <c r="H14" s="17">
        <v>300000</v>
      </c>
    </row>
    <row r="15" spans="1:8" ht="39">
      <c r="A15" s="77"/>
      <c r="B15" s="11" t="s">
        <v>13</v>
      </c>
      <c r="C15" s="14" t="s">
        <v>15</v>
      </c>
      <c r="D15" s="14" t="s">
        <v>13</v>
      </c>
      <c r="E15" s="19" t="s">
        <v>24</v>
      </c>
      <c r="F15" s="14"/>
      <c r="G15" s="20" t="s">
        <v>25</v>
      </c>
      <c r="H15" s="17">
        <v>5589191</v>
      </c>
    </row>
    <row r="16" spans="1:8" ht="39">
      <c r="A16" s="77"/>
      <c r="B16" s="11" t="s">
        <v>13</v>
      </c>
      <c r="C16" s="14" t="s">
        <v>15</v>
      </c>
      <c r="D16" s="14" t="s">
        <v>13</v>
      </c>
      <c r="E16" s="19" t="s">
        <v>26</v>
      </c>
      <c r="F16" s="14"/>
      <c r="G16" s="20" t="s">
        <v>27</v>
      </c>
      <c r="H16" s="17">
        <v>986328</v>
      </c>
    </row>
    <row r="17" spans="1:8" ht="26.25" hidden="1">
      <c r="A17" s="77"/>
      <c r="B17" s="11" t="s">
        <v>13</v>
      </c>
      <c r="C17" s="14" t="s">
        <v>15</v>
      </c>
      <c r="D17" s="14" t="s">
        <v>28</v>
      </c>
      <c r="E17" s="19"/>
      <c r="F17" s="14"/>
      <c r="G17" s="18" t="s">
        <v>29</v>
      </c>
      <c r="H17" s="40">
        <f>SUM(H18:H20)</f>
        <v>0</v>
      </c>
    </row>
    <row r="18" spans="1:8" ht="26.25" hidden="1">
      <c r="A18" s="77"/>
      <c r="B18" s="11" t="s">
        <v>13</v>
      </c>
      <c r="C18" s="14" t="s">
        <v>15</v>
      </c>
      <c r="D18" s="14" t="s">
        <v>28</v>
      </c>
      <c r="E18" s="19" t="s">
        <v>30</v>
      </c>
      <c r="F18" s="14"/>
      <c r="G18" s="18" t="s">
        <v>31</v>
      </c>
      <c r="H18" s="40"/>
    </row>
    <row r="19" spans="1:8" ht="39" hidden="1">
      <c r="A19" s="77"/>
      <c r="B19" s="11" t="s">
        <v>13</v>
      </c>
      <c r="C19" s="14" t="s">
        <v>15</v>
      </c>
      <c r="D19" s="14" t="s">
        <v>28</v>
      </c>
      <c r="E19" s="19" t="s">
        <v>32</v>
      </c>
      <c r="F19" s="14"/>
      <c r="G19" s="18" t="s">
        <v>33</v>
      </c>
      <c r="H19" s="40"/>
    </row>
    <row r="20" spans="1:8" ht="25.5" hidden="1">
      <c r="A20" s="77"/>
      <c r="B20" s="11" t="s">
        <v>13</v>
      </c>
      <c r="C20" s="14" t="s">
        <v>15</v>
      </c>
      <c r="D20" s="14" t="s">
        <v>28</v>
      </c>
      <c r="E20" s="19" t="s">
        <v>34</v>
      </c>
      <c r="F20" s="14"/>
      <c r="G20" s="21" t="s">
        <v>35</v>
      </c>
      <c r="H20" s="40"/>
    </row>
    <row r="21" spans="1:8">
      <c r="A21" s="77"/>
      <c r="B21" s="11" t="s">
        <v>13</v>
      </c>
      <c r="C21" s="14" t="s">
        <v>15</v>
      </c>
      <c r="D21" s="14" t="s">
        <v>36</v>
      </c>
      <c r="E21" s="19"/>
      <c r="F21" s="14"/>
      <c r="G21" s="18" t="s">
        <v>37</v>
      </c>
      <c r="H21" s="17">
        <f>H22</f>
        <v>325000</v>
      </c>
    </row>
    <row r="22" spans="1:8">
      <c r="A22" s="77"/>
      <c r="B22" s="11" t="s">
        <v>13</v>
      </c>
      <c r="C22" s="14" t="s">
        <v>15</v>
      </c>
      <c r="D22" s="14" t="s">
        <v>36</v>
      </c>
      <c r="E22" s="19" t="s">
        <v>38</v>
      </c>
      <c r="F22" s="14"/>
      <c r="G22" s="22" t="s">
        <v>39</v>
      </c>
      <c r="H22" s="17">
        <v>325000</v>
      </c>
    </row>
    <row r="23" spans="1:8" ht="40.5" customHeight="1">
      <c r="A23" s="75"/>
      <c r="B23" s="11" t="s">
        <v>13</v>
      </c>
      <c r="C23" s="14" t="s">
        <v>15</v>
      </c>
      <c r="D23" s="14" t="s">
        <v>40</v>
      </c>
      <c r="E23" s="23"/>
      <c r="F23" s="24"/>
      <c r="G23" s="90" t="s">
        <v>41</v>
      </c>
      <c r="H23" s="17">
        <f>H24</f>
        <v>90000</v>
      </c>
    </row>
    <row r="24" spans="1:8" ht="60" customHeight="1">
      <c r="A24" s="75"/>
      <c r="B24" s="11" t="s">
        <v>13</v>
      </c>
      <c r="C24" s="14" t="s">
        <v>15</v>
      </c>
      <c r="D24" s="14" t="s">
        <v>40</v>
      </c>
      <c r="E24" s="19" t="s">
        <v>42</v>
      </c>
      <c r="F24" s="24"/>
      <c r="G24" s="90" t="s">
        <v>43</v>
      </c>
      <c r="H24" s="17">
        <v>90000</v>
      </c>
    </row>
    <row r="25" spans="1:8" ht="26.25">
      <c r="A25" s="76">
        <v>2</v>
      </c>
      <c r="B25" s="25" t="s">
        <v>36</v>
      </c>
      <c r="C25" s="26"/>
      <c r="D25" s="23"/>
      <c r="E25" s="23"/>
      <c r="F25" s="23"/>
      <c r="G25" s="27" t="s">
        <v>44</v>
      </c>
      <c r="H25" s="13">
        <f>H26+H32+H54+H59+H68</f>
        <v>72861283.379999995</v>
      </c>
    </row>
    <row r="26" spans="1:8" ht="26.25">
      <c r="A26" s="77"/>
      <c r="B26" s="23" t="s">
        <v>36</v>
      </c>
      <c r="C26" s="26">
        <v>1</v>
      </c>
      <c r="D26" s="23"/>
      <c r="E26" s="23"/>
      <c r="F26" s="23"/>
      <c r="G26" s="27" t="s">
        <v>45</v>
      </c>
      <c r="H26" s="13">
        <f t="shared" ref="H26:H27" si="1">H28+H30</f>
        <v>2791000</v>
      </c>
    </row>
    <row r="27" spans="1:8" s="28" customFormat="1" ht="12.75">
      <c r="A27" s="77"/>
      <c r="B27" s="19" t="s">
        <v>36</v>
      </c>
      <c r="C27" s="29">
        <v>1</v>
      </c>
      <c r="D27" s="30"/>
      <c r="E27" s="30"/>
      <c r="F27" s="19" t="s">
        <v>17</v>
      </c>
      <c r="G27" s="31" t="s">
        <v>18</v>
      </c>
      <c r="H27" s="32">
        <f t="shared" si="1"/>
        <v>2791000</v>
      </c>
    </row>
    <row r="28" spans="1:8" s="28" customFormat="1" ht="12.75">
      <c r="A28" s="77"/>
      <c r="B28" s="19" t="s">
        <v>36</v>
      </c>
      <c r="C28" s="29">
        <v>1</v>
      </c>
      <c r="D28" s="14" t="s">
        <v>13</v>
      </c>
      <c r="E28" s="19"/>
      <c r="F28" s="33"/>
      <c r="G28" s="18" t="s">
        <v>46</v>
      </c>
      <c r="H28" s="17">
        <f>SUM(H29)</f>
        <v>520000</v>
      </c>
    </row>
    <row r="29" spans="1:8" s="28" customFormat="1" ht="12.75">
      <c r="A29" s="77"/>
      <c r="B29" s="19" t="s">
        <v>36</v>
      </c>
      <c r="C29" s="29">
        <v>1</v>
      </c>
      <c r="D29" s="14" t="s">
        <v>13</v>
      </c>
      <c r="E29" s="19" t="s">
        <v>38</v>
      </c>
      <c r="F29" s="34" t="s">
        <v>17</v>
      </c>
      <c r="G29" s="20" t="s">
        <v>47</v>
      </c>
      <c r="H29" s="17">
        <v>520000</v>
      </c>
    </row>
    <row r="30" spans="1:8" s="28" customFormat="1" ht="25.5">
      <c r="A30" s="77"/>
      <c r="B30" s="19" t="s">
        <v>36</v>
      </c>
      <c r="C30" s="29">
        <v>1</v>
      </c>
      <c r="D30" s="14" t="s">
        <v>28</v>
      </c>
      <c r="E30" s="19"/>
      <c r="F30" s="33"/>
      <c r="G30" s="18" t="s">
        <v>48</v>
      </c>
      <c r="H30" s="17">
        <f>SUM(H31)</f>
        <v>2271000</v>
      </c>
    </row>
    <row r="31" spans="1:8" s="28" customFormat="1" ht="12.75">
      <c r="A31" s="77"/>
      <c r="B31" s="19" t="s">
        <v>36</v>
      </c>
      <c r="C31" s="29">
        <v>1</v>
      </c>
      <c r="D31" s="14" t="s">
        <v>28</v>
      </c>
      <c r="E31" s="19" t="s">
        <v>38</v>
      </c>
      <c r="F31" s="34" t="s">
        <v>17</v>
      </c>
      <c r="G31" s="20" t="s">
        <v>39</v>
      </c>
      <c r="H31" s="17">
        <v>2271000</v>
      </c>
    </row>
    <row r="32" spans="1:8" s="28" customFormat="1" ht="12.75">
      <c r="A32" s="77"/>
      <c r="B32" s="19" t="s">
        <v>36</v>
      </c>
      <c r="C32" s="29">
        <v>2</v>
      </c>
      <c r="D32" s="14"/>
      <c r="E32" s="19"/>
      <c r="F32" s="33"/>
      <c r="G32" s="35" t="s">
        <v>49</v>
      </c>
      <c r="H32" s="13">
        <f>H34+H36+H38+H40+H46+H48</f>
        <v>60804659.18</v>
      </c>
    </row>
    <row r="33" spans="1:8" s="28" customFormat="1" ht="12.75">
      <c r="A33" s="77"/>
      <c r="B33" s="19" t="s">
        <v>36</v>
      </c>
      <c r="C33" s="29">
        <v>2</v>
      </c>
      <c r="D33" s="14"/>
      <c r="E33" s="19"/>
      <c r="F33" s="19" t="s">
        <v>17</v>
      </c>
      <c r="G33" s="31" t="s">
        <v>18</v>
      </c>
      <c r="H33" s="17">
        <f>H35+H36+H38+H40+H46+H48</f>
        <v>60804659.18</v>
      </c>
    </row>
    <row r="34" spans="1:8" s="28" customFormat="1" ht="12.75">
      <c r="A34" s="77"/>
      <c r="B34" s="19" t="s">
        <v>36</v>
      </c>
      <c r="C34" s="29">
        <v>2</v>
      </c>
      <c r="D34" s="14" t="s">
        <v>13</v>
      </c>
      <c r="E34" s="19"/>
      <c r="F34" s="33"/>
      <c r="G34" s="20" t="s">
        <v>50</v>
      </c>
      <c r="H34" s="17">
        <f>SUM(H35)</f>
        <v>6410650</v>
      </c>
    </row>
    <row r="35" spans="1:8" s="28" customFormat="1" ht="12.75">
      <c r="A35" s="77"/>
      <c r="B35" s="19" t="s">
        <v>36</v>
      </c>
      <c r="C35" s="29">
        <v>2</v>
      </c>
      <c r="D35" s="14" t="s">
        <v>13</v>
      </c>
      <c r="E35" s="19" t="s">
        <v>38</v>
      </c>
      <c r="F35" s="34"/>
      <c r="G35" s="20" t="s">
        <v>39</v>
      </c>
      <c r="H35" s="17">
        <v>6410650</v>
      </c>
    </row>
    <row r="36" spans="1:8" s="28" customFormat="1" ht="12.75">
      <c r="A36" s="77"/>
      <c r="B36" s="19" t="s">
        <v>36</v>
      </c>
      <c r="C36" s="29">
        <v>2</v>
      </c>
      <c r="D36" s="14" t="s">
        <v>28</v>
      </c>
      <c r="E36" s="19"/>
      <c r="F36" s="33"/>
      <c r="G36" s="20" t="s">
        <v>51</v>
      </c>
      <c r="H36" s="17">
        <f>H37</f>
        <v>830000</v>
      </c>
    </row>
    <row r="37" spans="1:8" s="28" customFormat="1" ht="12.75">
      <c r="A37" s="77"/>
      <c r="B37" s="19" t="s">
        <v>36</v>
      </c>
      <c r="C37" s="29">
        <v>2</v>
      </c>
      <c r="D37" s="14" t="s">
        <v>28</v>
      </c>
      <c r="E37" s="19" t="s">
        <v>38</v>
      </c>
      <c r="F37" s="33"/>
      <c r="G37" s="20" t="s">
        <v>39</v>
      </c>
      <c r="H37" s="17">
        <v>830000</v>
      </c>
    </row>
    <row r="38" spans="1:8" s="28" customFormat="1" ht="12.75">
      <c r="A38" s="77"/>
      <c r="B38" s="19" t="s">
        <v>36</v>
      </c>
      <c r="C38" s="29">
        <v>2</v>
      </c>
      <c r="D38" s="14" t="s">
        <v>36</v>
      </c>
      <c r="E38" s="19"/>
      <c r="F38" s="33"/>
      <c r="G38" s="20" t="s">
        <v>52</v>
      </c>
      <c r="H38" s="17">
        <f>H39</f>
        <v>211000</v>
      </c>
    </row>
    <row r="39" spans="1:8" s="28" customFormat="1" ht="12.75">
      <c r="A39" s="77"/>
      <c r="B39" s="19" t="s">
        <v>36</v>
      </c>
      <c r="C39" s="29">
        <v>2</v>
      </c>
      <c r="D39" s="14" t="s">
        <v>36</v>
      </c>
      <c r="E39" s="19" t="s">
        <v>38</v>
      </c>
      <c r="F39" s="33"/>
      <c r="G39" s="20" t="s">
        <v>39</v>
      </c>
      <c r="H39" s="17">
        <v>211000</v>
      </c>
    </row>
    <row r="40" spans="1:8" s="28" customFormat="1" ht="25.5">
      <c r="A40" s="77"/>
      <c r="B40" s="19" t="s">
        <v>36</v>
      </c>
      <c r="C40" s="29">
        <v>2</v>
      </c>
      <c r="D40" s="14" t="s">
        <v>53</v>
      </c>
      <c r="E40" s="19"/>
      <c r="F40" s="33"/>
      <c r="G40" s="20" t="s">
        <v>54</v>
      </c>
      <c r="H40" s="17">
        <f>SUM(H41:H45)</f>
        <v>24582278.890000001</v>
      </c>
    </row>
    <row r="41" spans="1:8" s="28" customFormat="1" ht="38.25">
      <c r="A41" s="77"/>
      <c r="B41" s="19" t="s">
        <v>36</v>
      </c>
      <c r="C41" s="29">
        <v>2</v>
      </c>
      <c r="D41" s="14" t="s">
        <v>53</v>
      </c>
      <c r="E41" s="19" t="s">
        <v>20</v>
      </c>
      <c r="F41" s="33"/>
      <c r="G41" s="20" t="s">
        <v>21</v>
      </c>
      <c r="H41" s="17">
        <v>19704928</v>
      </c>
    </row>
    <row r="42" spans="1:8" s="28" customFormat="1" ht="38.25">
      <c r="A42" s="77"/>
      <c r="B42" s="19" t="s">
        <v>36</v>
      </c>
      <c r="C42" s="29">
        <v>2</v>
      </c>
      <c r="D42" s="14" t="s">
        <v>53</v>
      </c>
      <c r="E42" s="19" t="s">
        <v>22</v>
      </c>
      <c r="F42" s="33"/>
      <c r="G42" s="20" t="s">
        <v>23</v>
      </c>
      <c r="H42" s="17">
        <v>150000</v>
      </c>
    </row>
    <row r="43" spans="1:8" s="28" customFormat="1" ht="12.75">
      <c r="A43" s="77"/>
      <c r="B43" s="19" t="s">
        <v>36</v>
      </c>
      <c r="C43" s="29">
        <v>2</v>
      </c>
      <c r="D43" s="14" t="s">
        <v>53</v>
      </c>
      <c r="E43" s="19" t="s">
        <v>38</v>
      </c>
      <c r="F43" s="33"/>
      <c r="G43" s="20" t="s">
        <v>39</v>
      </c>
      <c r="H43" s="17">
        <v>1427278.89</v>
      </c>
    </row>
    <row r="44" spans="1:8" s="28" customFormat="1" ht="38.25">
      <c r="A44" s="77"/>
      <c r="B44" s="19" t="s">
        <v>36</v>
      </c>
      <c r="C44" s="29">
        <v>2</v>
      </c>
      <c r="D44" s="14" t="s">
        <v>53</v>
      </c>
      <c r="E44" s="19" t="s">
        <v>24</v>
      </c>
      <c r="F44" s="33"/>
      <c r="G44" s="20" t="s">
        <v>25</v>
      </c>
      <c r="H44" s="17">
        <v>2805061</v>
      </c>
    </row>
    <row r="45" spans="1:8" s="28" customFormat="1" ht="38.25">
      <c r="A45" s="77"/>
      <c r="B45" s="19" t="s">
        <v>36</v>
      </c>
      <c r="C45" s="29">
        <v>2</v>
      </c>
      <c r="D45" s="14" t="s">
        <v>53</v>
      </c>
      <c r="E45" s="19" t="s">
        <v>26</v>
      </c>
      <c r="F45" s="33"/>
      <c r="G45" s="20" t="s">
        <v>27</v>
      </c>
      <c r="H45" s="17">
        <v>495011</v>
      </c>
    </row>
    <row r="46" spans="1:8" s="28" customFormat="1" ht="12.75">
      <c r="A46" s="77"/>
      <c r="B46" s="19" t="s">
        <v>36</v>
      </c>
      <c r="C46" s="29">
        <v>2</v>
      </c>
      <c r="D46" s="14" t="s">
        <v>55</v>
      </c>
      <c r="E46" s="19"/>
      <c r="F46" s="33"/>
      <c r="G46" s="20" t="s">
        <v>56</v>
      </c>
      <c r="H46" s="17">
        <f>H47</f>
        <v>400000</v>
      </c>
    </row>
    <row r="47" spans="1:8" s="28" customFormat="1" ht="12.75">
      <c r="A47" s="77"/>
      <c r="B47" s="19" t="s">
        <v>36</v>
      </c>
      <c r="C47" s="29">
        <v>2</v>
      </c>
      <c r="D47" s="14" t="s">
        <v>55</v>
      </c>
      <c r="E47" s="19" t="s">
        <v>38</v>
      </c>
      <c r="F47" s="33"/>
      <c r="G47" s="20" t="s">
        <v>39</v>
      </c>
      <c r="H47" s="17">
        <v>400000</v>
      </c>
    </row>
    <row r="48" spans="1:8" s="28" customFormat="1" ht="25.5">
      <c r="A48" s="77"/>
      <c r="B48" s="19" t="s">
        <v>36</v>
      </c>
      <c r="C48" s="29">
        <v>2</v>
      </c>
      <c r="D48" s="14" t="s">
        <v>57</v>
      </c>
      <c r="E48" s="19"/>
      <c r="F48" s="33"/>
      <c r="G48" s="20" t="s">
        <v>58</v>
      </c>
      <c r="H48" s="17">
        <f>SUM(H49:H53)</f>
        <v>28370730.289999999</v>
      </c>
    </row>
    <row r="49" spans="1:8" s="28" customFormat="1" ht="12.75">
      <c r="A49" s="77"/>
      <c r="B49" s="19" t="s">
        <v>36</v>
      </c>
      <c r="C49" s="29">
        <v>2</v>
      </c>
      <c r="D49" s="14" t="s">
        <v>57</v>
      </c>
      <c r="E49" s="19" t="s">
        <v>38</v>
      </c>
      <c r="F49" s="33"/>
      <c r="G49" s="36" t="s">
        <v>39</v>
      </c>
      <c r="H49" s="17">
        <v>12690000</v>
      </c>
    </row>
    <row r="50" spans="1:8" s="28" customFormat="1" ht="38.25">
      <c r="A50" s="77"/>
      <c r="B50" s="91" t="s">
        <v>36</v>
      </c>
      <c r="C50" s="92">
        <v>2</v>
      </c>
      <c r="D50" s="93" t="s">
        <v>57</v>
      </c>
      <c r="E50" s="91" t="s">
        <v>59</v>
      </c>
      <c r="F50" s="33"/>
      <c r="G50" s="37" t="s">
        <v>60</v>
      </c>
      <c r="H50" s="17">
        <v>13328620.75</v>
      </c>
    </row>
    <row r="51" spans="1:8" s="28" customFormat="1" ht="38.25">
      <c r="A51" s="77"/>
      <c r="B51" s="94" t="s">
        <v>36</v>
      </c>
      <c r="C51" s="92">
        <v>2</v>
      </c>
      <c r="D51" s="95" t="s">
        <v>57</v>
      </c>
      <c r="E51" s="91" t="s">
        <v>61</v>
      </c>
      <c r="F51" s="33"/>
      <c r="G51" s="37" t="s">
        <v>62</v>
      </c>
      <c r="H51" s="17">
        <v>2352109.54</v>
      </c>
    </row>
    <row r="52" spans="1:8" s="28" customFormat="1" ht="51" hidden="1">
      <c r="A52" s="77"/>
      <c r="B52" s="8" t="s">
        <v>36</v>
      </c>
      <c r="C52" s="29">
        <v>2</v>
      </c>
      <c r="D52" s="38" t="s">
        <v>57</v>
      </c>
      <c r="E52" s="33" t="s">
        <v>63</v>
      </c>
      <c r="F52" s="33"/>
      <c r="G52" s="37" t="s">
        <v>64</v>
      </c>
      <c r="H52" s="17"/>
    </row>
    <row r="53" spans="1:8" s="28" customFormat="1" ht="38.25" hidden="1">
      <c r="A53" s="77"/>
      <c r="B53" s="8" t="s">
        <v>36</v>
      </c>
      <c r="C53" s="29">
        <v>2</v>
      </c>
      <c r="D53" s="38" t="s">
        <v>57</v>
      </c>
      <c r="E53" s="33" t="s">
        <v>65</v>
      </c>
      <c r="F53" s="33"/>
      <c r="G53" s="37" t="s">
        <v>62</v>
      </c>
      <c r="H53" s="17"/>
    </row>
    <row r="54" spans="1:8" s="28" customFormat="1" ht="25.5">
      <c r="A54" s="77"/>
      <c r="B54" s="8" t="s">
        <v>36</v>
      </c>
      <c r="C54" s="29">
        <v>3</v>
      </c>
      <c r="D54" s="38"/>
      <c r="E54" s="33"/>
      <c r="F54" s="33"/>
      <c r="G54" s="39" t="s">
        <v>66</v>
      </c>
      <c r="H54" s="13">
        <f>H55+H57</f>
        <v>1242000</v>
      </c>
    </row>
    <row r="55" spans="1:8" s="28" customFormat="1" ht="25.5">
      <c r="A55" s="77"/>
      <c r="B55" s="8" t="s">
        <v>36</v>
      </c>
      <c r="C55" s="29">
        <v>3</v>
      </c>
      <c r="D55" s="38" t="s">
        <v>13</v>
      </c>
      <c r="E55" s="33"/>
      <c r="F55" s="33"/>
      <c r="G55" s="37" t="s">
        <v>67</v>
      </c>
      <c r="H55" s="17">
        <f>SUM(H56)</f>
        <v>500000</v>
      </c>
    </row>
    <row r="56" spans="1:8" s="28" customFormat="1" ht="12.75">
      <c r="A56" s="77"/>
      <c r="B56" s="8" t="s">
        <v>36</v>
      </c>
      <c r="C56" s="29">
        <v>3</v>
      </c>
      <c r="D56" s="38" t="s">
        <v>13</v>
      </c>
      <c r="E56" s="19" t="s">
        <v>38</v>
      </c>
      <c r="F56" s="33"/>
      <c r="G56" s="36" t="s">
        <v>39</v>
      </c>
      <c r="H56" s="17">
        <v>500000</v>
      </c>
    </row>
    <row r="57" spans="1:8" s="28" customFormat="1" ht="12.75">
      <c r="A57" s="77"/>
      <c r="B57" s="8" t="s">
        <v>36</v>
      </c>
      <c r="C57" s="29">
        <v>3</v>
      </c>
      <c r="D57" s="38" t="s">
        <v>28</v>
      </c>
      <c r="E57" s="33"/>
      <c r="F57" s="33"/>
      <c r="G57" s="37" t="s">
        <v>68</v>
      </c>
      <c r="H57" s="40">
        <f>H58</f>
        <v>742000</v>
      </c>
    </row>
    <row r="58" spans="1:8" s="28" customFormat="1" ht="27" customHeight="1">
      <c r="A58" s="77"/>
      <c r="B58" s="8" t="s">
        <v>36</v>
      </c>
      <c r="C58" s="29">
        <v>3</v>
      </c>
      <c r="D58" s="38" t="s">
        <v>28</v>
      </c>
      <c r="E58" s="33" t="s">
        <v>38</v>
      </c>
      <c r="F58" s="33"/>
      <c r="G58" s="36" t="s">
        <v>69</v>
      </c>
      <c r="H58" s="40">
        <v>742000</v>
      </c>
    </row>
    <row r="59" spans="1:8" s="28" customFormat="1" ht="25.5">
      <c r="A59" s="77"/>
      <c r="B59" s="8" t="s">
        <v>36</v>
      </c>
      <c r="C59" s="29">
        <v>4</v>
      </c>
      <c r="D59" s="38"/>
      <c r="E59" s="33"/>
      <c r="F59" s="33"/>
      <c r="G59" s="39" t="s">
        <v>70</v>
      </c>
      <c r="H59" s="13">
        <f>H60+H62</f>
        <v>5975734.2000000002</v>
      </c>
    </row>
    <row r="60" spans="1:8" s="28" customFormat="1" ht="12.75">
      <c r="A60" s="77"/>
      <c r="B60" s="8" t="s">
        <v>36</v>
      </c>
      <c r="C60" s="29">
        <v>4</v>
      </c>
      <c r="D60" s="38" t="s">
        <v>13</v>
      </c>
      <c r="E60" s="33"/>
      <c r="F60" s="33"/>
      <c r="G60" s="37" t="s">
        <v>71</v>
      </c>
      <c r="H60" s="17">
        <f>H61</f>
        <v>500000</v>
      </c>
    </row>
    <row r="61" spans="1:8" s="28" customFormat="1" ht="12.75">
      <c r="A61" s="77"/>
      <c r="B61" s="8" t="s">
        <v>36</v>
      </c>
      <c r="C61" s="29">
        <v>4</v>
      </c>
      <c r="D61" s="38" t="s">
        <v>13</v>
      </c>
      <c r="E61" s="33" t="s">
        <v>38</v>
      </c>
      <c r="F61" s="33"/>
      <c r="G61" s="36" t="s">
        <v>39</v>
      </c>
      <c r="H61" s="17">
        <v>500000</v>
      </c>
    </row>
    <row r="62" spans="1:8" s="28" customFormat="1" ht="12.75">
      <c r="A62" s="77"/>
      <c r="B62" s="8" t="s">
        <v>36</v>
      </c>
      <c r="C62" s="29">
        <v>4</v>
      </c>
      <c r="D62" s="38" t="s">
        <v>28</v>
      </c>
      <c r="E62" s="33"/>
      <c r="F62" s="33"/>
      <c r="G62" s="37" t="s">
        <v>72</v>
      </c>
      <c r="H62" s="17">
        <f>SUM(H63:H67)</f>
        <v>5475734.2000000002</v>
      </c>
    </row>
    <row r="63" spans="1:8" s="28" customFormat="1" ht="12.75">
      <c r="A63" s="77"/>
      <c r="B63" s="8" t="s">
        <v>36</v>
      </c>
      <c r="C63" s="29">
        <v>4</v>
      </c>
      <c r="D63" s="38" t="s">
        <v>28</v>
      </c>
      <c r="E63" s="33" t="s">
        <v>38</v>
      </c>
      <c r="F63" s="33"/>
      <c r="G63" s="36" t="s">
        <v>39</v>
      </c>
      <c r="H63" s="40">
        <v>1858000</v>
      </c>
    </row>
    <row r="64" spans="1:8" s="28" customFormat="1" ht="25.5">
      <c r="A64" s="77"/>
      <c r="B64" s="8" t="s">
        <v>36</v>
      </c>
      <c r="C64" s="29">
        <v>4</v>
      </c>
      <c r="D64" s="38" t="s">
        <v>28</v>
      </c>
      <c r="E64" s="33" t="s">
        <v>73</v>
      </c>
      <c r="F64" s="33"/>
      <c r="G64" s="37" t="s">
        <v>74</v>
      </c>
      <c r="H64" s="17">
        <v>629757</v>
      </c>
    </row>
    <row r="65" spans="1:8" s="28" customFormat="1" ht="25.5">
      <c r="A65" s="77"/>
      <c r="B65" s="8" t="s">
        <v>36</v>
      </c>
      <c r="C65" s="29">
        <v>4</v>
      </c>
      <c r="D65" s="38" t="s">
        <v>28</v>
      </c>
      <c r="E65" s="33" t="s">
        <v>75</v>
      </c>
      <c r="F65" s="33"/>
      <c r="G65" s="37" t="s">
        <v>76</v>
      </c>
      <c r="H65" s="17">
        <v>1322569</v>
      </c>
    </row>
    <row r="66" spans="1:8" s="28" customFormat="1" ht="25.5">
      <c r="A66" s="77"/>
      <c r="B66" s="8" t="s">
        <v>36</v>
      </c>
      <c r="C66" s="29">
        <v>4</v>
      </c>
      <c r="D66" s="38" t="s">
        <v>28</v>
      </c>
      <c r="E66" s="33" t="s">
        <v>170</v>
      </c>
      <c r="F66" s="33"/>
      <c r="G66" s="37" t="s">
        <v>172</v>
      </c>
      <c r="H66" s="40">
        <v>1215747.98</v>
      </c>
    </row>
    <row r="67" spans="1:8" s="28" customFormat="1" ht="25.5">
      <c r="A67" s="77"/>
      <c r="B67" s="8" t="s">
        <v>36</v>
      </c>
      <c r="C67" s="29">
        <v>4</v>
      </c>
      <c r="D67" s="38" t="s">
        <v>28</v>
      </c>
      <c r="E67" s="33" t="s">
        <v>77</v>
      </c>
      <c r="F67" s="33"/>
      <c r="G67" s="37" t="s">
        <v>78</v>
      </c>
      <c r="H67" s="17">
        <v>449660.22</v>
      </c>
    </row>
    <row r="68" spans="1:8" s="28" customFormat="1" ht="12.75">
      <c r="A68" s="77"/>
      <c r="B68" s="8" t="s">
        <v>36</v>
      </c>
      <c r="C68" s="29">
        <v>5</v>
      </c>
      <c r="D68" s="38"/>
      <c r="E68" s="33"/>
      <c r="F68" s="33"/>
      <c r="G68" s="39" t="s">
        <v>79</v>
      </c>
      <c r="H68" s="13">
        <f>H69+H71+H74</f>
        <v>2047890</v>
      </c>
    </row>
    <row r="69" spans="1:8" s="28" customFormat="1" ht="12.75">
      <c r="A69" s="77"/>
      <c r="B69" s="8" t="s">
        <v>36</v>
      </c>
      <c r="C69" s="29">
        <v>5</v>
      </c>
      <c r="D69" s="38" t="s">
        <v>13</v>
      </c>
      <c r="E69" s="33"/>
      <c r="F69" s="33"/>
      <c r="G69" s="37" t="s">
        <v>80</v>
      </c>
      <c r="H69" s="17">
        <f>H70</f>
        <v>279994</v>
      </c>
    </row>
    <row r="70" spans="1:8" s="28" customFormat="1" ht="25.5">
      <c r="A70" s="77"/>
      <c r="B70" s="8" t="s">
        <v>36</v>
      </c>
      <c r="C70" s="29">
        <v>5</v>
      </c>
      <c r="D70" s="38" t="s">
        <v>13</v>
      </c>
      <c r="E70" s="33" t="s">
        <v>81</v>
      </c>
      <c r="F70" s="33"/>
      <c r="G70" s="37" t="s">
        <v>82</v>
      </c>
      <c r="H70" s="17">
        <v>279994</v>
      </c>
    </row>
    <row r="71" spans="1:8" s="28" customFormat="1" ht="12.75">
      <c r="A71" s="77"/>
      <c r="B71" s="8" t="s">
        <v>36</v>
      </c>
      <c r="C71" s="29">
        <v>5</v>
      </c>
      <c r="D71" s="38" t="s">
        <v>28</v>
      </c>
      <c r="E71" s="33"/>
      <c r="F71" s="33"/>
      <c r="G71" s="37" t="s">
        <v>83</v>
      </c>
      <c r="H71" s="17">
        <f>SUM(H72:H73)</f>
        <v>1737517</v>
      </c>
    </row>
    <row r="72" spans="1:8" s="28" customFormat="1" ht="12.75">
      <c r="A72" s="77"/>
      <c r="B72" s="8" t="s">
        <v>36</v>
      </c>
      <c r="C72" s="29">
        <v>5</v>
      </c>
      <c r="D72" s="38" t="s">
        <v>28</v>
      </c>
      <c r="E72" s="33" t="s">
        <v>38</v>
      </c>
      <c r="F72" s="33"/>
      <c r="G72" s="36" t="s">
        <v>39</v>
      </c>
      <c r="H72" s="17">
        <v>1300000</v>
      </c>
    </row>
    <row r="73" spans="1:8" s="28" customFormat="1" ht="25.5">
      <c r="A73" s="77"/>
      <c r="B73" s="8" t="s">
        <v>36</v>
      </c>
      <c r="C73" s="29">
        <v>5</v>
      </c>
      <c r="D73" s="38" t="s">
        <v>28</v>
      </c>
      <c r="E73" s="33" t="s">
        <v>81</v>
      </c>
      <c r="F73" s="33"/>
      <c r="G73" s="37" t="s">
        <v>84</v>
      </c>
      <c r="H73" s="17">
        <v>437517</v>
      </c>
    </row>
    <row r="74" spans="1:8" s="28" customFormat="1" ht="12.75">
      <c r="A74" s="77"/>
      <c r="B74" s="8" t="s">
        <v>36</v>
      </c>
      <c r="C74" s="29">
        <v>5</v>
      </c>
      <c r="D74" s="38" t="s">
        <v>36</v>
      </c>
      <c r="E74" s="33"/>
      <c r="F74" s="33"/>
      <c r="G74" s="37" t="s">
        <v>85</v>
      </c>
      <c r="H74" s="17">
        <f>SUM(H75:H76)</f>
        <v>30379</v>
      </c>
    </row>
    <row r="75" spans="1:8" s="28" customFormat="1" ht="12.75" hidden="1">
      <c r="A75" s="77"/>
      <c r="B75" s="8" t="s">
        <v>36</v>
      </c>
      <c r="C75" s="29">
        <v>5</v>
      </c>
      <c r="D75" s="38" t="s">
        <v>36</v>
      </c>
      <c r="E75" s="33" t="s">
        <v>38</v>
      </c>
      <c r="F75" s="33"/>
      <c r="G75" s="36" t="s">
        <v>39</v>
      </c>
      <c r="H75" s="17"/>
    </row>
    <row r="76" spans="1:8" s="28" customFormat="1" ht="12.75">
      <c r="A76" s="78"/>
      <c r="B76" s="8" t="s">
        <v>36</v>
      </c>
      <c r="C76" s="29">
        <v>5</v>
      </c>
      <c r="D76" s="38" t="s">
        <v>36</v>
      </c>
      <c r="E76" s="33" t="s">
        <v>81</v>
      </c>
      <c r="F76" s="33"/>
      <c r="G76" s="37" t="s">
        <v>85</v>
      </c>
      <c r="H76" s="17">
        <v>30379</v>
      </c>
    </row>
    <row r="77" spans="1:8" ht="26.25">
      <c r="A77" s="76">
        <v>3</v>
      </c>
      <c r="B77" s="41" t="s">
        <v>40</v>
      </c>
      <c r="C77" s="29"/>
      <c r="D77" s="33"/>
      <c r="E77" s="33"/>
      <c r="F77" s="33"/>
      <c r="G77" s="42" t="s">
        <v>86</v>
      </c>
      <c r="H77" s="13">
        <f>H80+H84</f>
        <v>450000</v>
      </c>
    </row>
    <row r="78" spans="1:8" ht="26.25" hidden="1">
      <c r="A78" s="77"/>
      <c r="B78" s="8" t="s">
        <v>40</v>
      </c>
      <c r="C78" s="29">
        <v>1</v>
      </c>
      <c r="D78" s="14" t="s">
        <v>28</v>
      </c>
      <c r="E78" s="33"/>
      <c r="F78" s="33"/>
      <c r="G78" s="18" t="s">
        <v>87</v>
      </c>
      <c r="H78" s="17">
        <f>H79</f>
        <v>0</v>
      </c>
    </row>
    <row r="79" spans="1:8" hidden="1">
      <c r="A79" s="77"/>
      <c r="B79" s="8" t="s">
        <v>40</v>
      </c>
      <c r="C79" s="29">
        <v>1</v>
      </c>
      <c r="D79" s="14" t="s">
        <v>28</v>
      </c>
      <c r="E79" s="19" t="s">
        <v>38</v>
      </c>
      <c r="F79" s="33"/>
      <c r="G79" s="36" t="s">
        <v>39</v>
      </c>
      <c r="H79" s="17"/>
    </row>
    <row r="80" spans="1:8" ht="28.5" customHeight="1">
      <c r="A80" s="77"/>
      <c r="B80" s="8" t="s">
        <v>40</v>
      </c>
      <c r="C80" s="29">
        <v>2</v>
      </c>
      <c r="D80" s="14"/>
      <c r="E80" s="33"/>
      <c r="F80" s="33"/>
      <c r="G80" s="43" t="s">
        <v>88</v>
      </c>
      <c r="H80" s="17">
        <f>H82</f>
        <v>400000</v>
      </c>
    </row>
    <row r="81" spans="1:8">
      <c r="A81" s="77"/>
      <c r="B81" s="8" t="s">
        <v>40</v>
      </c>
      <c r="C81" s="29">
        <v>2</v>
      </c>
      <c r="D81" s="14"/>
      <c r="E81" s="33"/>
      <c r="F81" s="33" t="s">
        <v>17</v>
      </c>
      <c r="G81" s="31" t="s">
        <v>18</v>
      </c>
      <c r="H81" s="17">
        <f t="shared" ref="H81:H85" si="2">H82</f>
        <v>400000</v>
      </c>
    </row>
    <row r="82" spans="1:8">
      <c r="A82" s="77"/>
      <c r="B82" s="8" t="s">
        <v>40</v>
      </c>
      <c r="C82" s="29">
        <v>2</v>
      </c>
      <c r="D82" s="14" t="s">
        <v>13</v>
      </c>
      <c r="E82" s="33"/>
      <c r="F82" s="33"/>
      <c r="G82" s="18" t="s">
        <v>89</v>
      </c>
      <c r="H82" s="17">
        <f t="shared" si="2"/>
        <v>400000</v>
      </c>
    </row>
    <row r="83" spans="1:8">
      <c r="A83" s="77"/>
      <c r="B83" s="8" t="s">
        <v>40</v>
      </c>
      <c r="C83" s="29">
        <v>2</v>
      </c>
      <c r="D83" s="14" t="s">
        <v>13</v>
      </c>
      <c r="E83" s="19" t="s">
        <v>38</v>
      </c>
      <c r="F83" s="33"/>
      <c r="G83" s="36" t="s">
        <v>39</v>
      </c>
      <c r="H83" s="17">
        <v>400000</v>
      </c>
    </row>
    <row r="84" spans="1:8">
      <c r="A84" s="77"/>
      <c r="B84" s="8" t="s">
        <v>40</v>
      </c>
      <c r="C84" s="29">
        <v>4</v>
      </c>
      <c r="D84" s="14"/>
      <c r="E84" s="19"/>
      <c r="F84" s="33"/>
      <c r="G84" s="44" t="s">
        <v>90</v>
      </c>
      <c r="H84" s="17">
        <f t="shared" si="2"/>
        <v>50000</v>
      </c>
    </row>
    <row r="85" spans="1:8" ht="26.25">
      <c r="A85" s="77"/>
      <c r="B85" s="8" t="s">
        <v>40</v>
      </c>
      <c r="C85" s="29">
        <v>4</v>
      </c>
      <c r="D85" s="14" t="s">
        <v>13</v>
      </c>
      <c r="E85" s="19"/>
      <c r="F85" s="33"/>
      <c r="G85" s="45" t="s">
        <v>91</v>
      </c>
      <c r="H85" s="17">
        <f t="shared" si="2"/>
        <v>50000</v>
      </c>
    </row>
    <row r="86" spans="1:8">
      <c r="A86" s="77"/>
      <c r="B86" s="8" t="s">
        <v>40</v>
      </c>
      <c r="C86" s="29">
        <v>4</v>
      </c>
      <c r="D86" s="14" t="s">
        <v>13</v>
      </c>
      <c r="E86" s="19" t="s">
        <v>38</v>
      </c>
      <c r="F86" s="33"/>
      <c r="G86" s="36" t="s">
        <v>39</v>
      </c>
      <c r="H86" s="17">
        <v>50000</v>
      </c>
    </row>
    <row r="87" spans="1:8" ht="26.25">
      <c r="A87" s="76">
        <v>4</v>
      </c>
      <c r="B87" s="41" t="s">
        <v>53</v>
      </c>
      <c r="C87" s="29"/>
      <c r="D87" s="33"/>
      <c r="E87" s="33"/>
      <c r="F87" s="33"/>
      <c r="G87" s="46" t="s">
        <v>92</v>
      </c>
      <c r="H87" s="13">
        <f>H89</f>
        <v>150000</v>
      </c>
    </row>
    <row r="88" spans="1:8">
      <c r="A88" s="77"/>
      <c r="B88" s="8" t="s">
        <v>53</v>
      </c>
      <c r="C88" s="29">
        <v>0</v>
      </c>
      <c r="D88" s="33"/>
      <c r="E88" s="33"/>
      <c r="F88" s="33" t="s">
        <v>17</v>
      </c>
      <c r="G88" s="31" t="s">
        <v>18</v>
      </c>
      <c r="H88" s="17">
        <f t="shared" ref="H88:H89" si="3">H89</f>
        <v>150000</v>
      </c>
    </row>
    <row r="89" spans="1:8" ht="26.25">
      <c r="A89" s="77"/>
      <c r="B89" s="8" t="s">
        <v>53</v>
      </c>
      <c r="C89" s="29">
        <v>0</v>
      </c>
      <c r="D89" s="47" t="s">
        <v>13</v>
      </c>
      <c r="E89" s="33"/>
      <c r="F89" s="33"/>
      <c r="G89" s="48" t="s">
        <v>93</v>
      </c>
      <c r="H89" s="17">
        <f t="shared" si="3"/>
        <v>150000</v>
      </c>
    </row>
    <row r="90" spans="1:8">
      <c r="A90" s="77"/>
      <c r="B90" s="8" t="s">
        <v>53</v>
      </c>
      <c r="C90" s="29">
        <v>0</v>
      </c>
      <c r="D90" s="14" t="s">
        <v>13</v>
      </c>
      <c r="E90" s="33">
        <v>29990</v>
      </c>
      <c r="F90" s="33"/>
      <c r="G90" s="36" t="s">
        <v>39</v>
      </c>
      <c r="H90" s="17">
        <v>150000</v>
      </c>
    </row>
    <row r="91" spans="1:8" ht="26.25">
      <c r="A91" s="76">
        <v>5</v>
      </c>
      <c r="B91" s="41" t="s">
        <v>55</v>
      </c>
      <c r="C91" s="29"/>
      <c r="D91" s="33"/>
      <c r="E91" s="33"/>
      <c r="F91" s="33"/>
      <c r="G91" s="46" t="s">
        <v>94</v>
      </c>
      <c r="H91" s="13">
        <f>H92+H98</f>
        <v>3085789.7199999997</v>
      </c>
    </row>
    <row r="92" spans="1:8" ht="31.5" customHeight="1">
      <c r="A92" s="77"/>
      <c r="B92" s="8" t="s">
        <v>55</v>
      </c>
      <c r="C92" s="29">
        <v>1</v>
      </c>
      <c r="D92" s="33"/>
      <c r="E92" s="33"/>
      <c r="F92" s="33"/>
      <c r="G92" s="49" t="s">
        <v>95</v>
      </c>
      <c r="H92" s="13">
        <f>H94</f>
        <v>220860</v>
      </c>
    </row>
    <row r="93" spans="1:8">
      <c r="A93" s="77"/>
      <c r="B93" s="50" t="s">
        <v>55</v>
      </c>
      <c r="C93" s="51">
        <v>1</v>
      </c>
      <c r="D93" s="34"/>
      <c r="E93" s="34"/>
      <c r="F93" s="34" t="s">
        <v>96</v>
      </c>
      <c r="G93" s="31" t="s">
        <v>97</v>
      </c>
      <c r="H93" s="32">
        <f>SUM(H95:H97)</f>
        <v>220860</v>
      </c>
    </row>
    <row r="94" spans="1:8">
      <c r="A94" s="77"/>
      <c r="B94" s="8" t="s">
        <v>55</v>
      </c>
      <c r="C94" s="29">
        <v>1</v>
      </c>
      <c r="D94" s="14" t="s">
        <v>13</v>
      </c>
      <c r="E94" s="33"/>
      <c r="F94" s="33"/>
      <c r="G94" s="18" t="s">
        <v>98</v>
      </c>
      <c r="H94" s="17">
        <f>SUM(H95:H97)</f>
        <v>220860</v>
      </c>
    </row>
    <row r="95" spans="1:8">
      <c r="A95" s="77"/>
      <c r="B95" s="8" t="s">
        <v>55</v>
      </c>
      <c r="C95" s="29">
        <v>1</v>
      </c>
      <c r="D95" s="14" t="s">
        <v>13</v>
      </c>
      <c r="E95" s="19" t="s">
        <v>38</v>
      </c>
      <c r="F95" s="34" t="s">
        <v>96</v>
      </c>
      <c r="G95" s="36" t="s">
        <v>39</v>
      </c>
      <c r="H95" s="17">
        <v>180000</v>
      </c>
    </row>
    <row r="96" spans="1:8" ht="39">
      <c r="A96" s="77"/>
      <c r="B96" s="8" t="s">
        <v>55</v>
      </c>
      <c r="C96" s="29">
        <v>1</v>
      </c>
      <c r="D96" s="38" t="s">
        <v>13</v>
      </c>
      <c r="E96" s="33" t="s">
        <v>99</v>
      </c>
      <c r="F96" s="34" t="s">
        <v>96</v>
      </c>
      <c r="G96" s="45" t="s">
        <v>100</v>
      </c>
      <c r="H96" s="17">
        <v>34731</v>
      </c>
    </row>
    <row r="97" spans="1:8" ht="39">
      <c r="A97" s="77"/>
      <c r="B97" s="8" t="s">
        <v>55</v>
      </c>
      <c r="C97" s="29">
        <v>1</v>
      </c>
      <c r="D97" s="38" t="s">
        <v>13</v>
      </c>
      <c r="E97" s="33" t="s">
        <v>101</v>
      </c>
      <c r="F97" s="34" t="s">
        <v>96</v>
      </c>
      <c r="G97" s="45" t="s">
        <v>102</v>
      </c>
      <c r="H97" s="17">
        <v>6129</v>
      </c>
    </row>
    <row r="98" spans="1:8" ht="26.25">
      <c r="A98" s="77"/>
      <c r="B98" s="8" t="s">
        <v>55</v>
      </c>
      <c r="C98" s="29">
        <v>2</v>
      </c>
      <c r="D98" s="14"/>
      <c r="E98" s="33"/>
      <c r="F98" s="33"/>
      <c r="G98" s="35" t="s">
        <v>103</v>
      </c>
      <c r="H98" s="17">
        <f>H101+H106</f>
        <v>2864929.7199999997</v>
      </c>
    </row>
    <row r="99" spans="1:8">
      <c r="A99" s="77"/>
      <c r="B99" s="8" t="s">
        <v>55</v>
      </c>
      <c r="C99" s="29">
        <v>2</v>
      </c>
      <c r="D99" s="38"/>
      <c r="E99" s="33"/>
      <c r="F99" s="34" t="s">
        <v>104</v>
      </c>
      <c r="G99" s="31" t="s">
        <v>105</v>
      </c>
      <c r="H99" s="17">
        <f>H102</f>
        <v>10000</v>
      </c>
    </row>
    <row r="100" spans="1:8">
      <c r="A100" s="77"/>
      <c r="B100" s="8" t="s">
        <v>55</v>
      </c>
      <c r="C100" s="29">
        <v>2</v>
      </c>
      <c r="D100" s="38"/>
      <c r="E100" s="33"/>
      <c r="F100" s="34" t="s">
        <v>17</v>
      </c>
      <c r="G100" s="31" t="s">
        <v>18</v>
      </c>
      <c r="H100" s="17">
        <f>H103+H104+H105</f>
        <v>2464929.7199999997</v>
      </c>
    </row>
    <row r="101" spans="1:8" ht="25.5">
      <c r="A101" s="77"/>
      <c r="B101" s="8" t="s">
        <v>55</v>
      </c>
      <c r="C101" s="29">
        <v>2</v>
      </c>
      <c r="D101" s="47" t="s">
        <v>13</v>
      </c>
      <c r="E101" s="33"/>
      <c r="F101" s="34"/>
      <c r="G101" s="52" t="s">
        <v>106</v>
      </c>
      <c r="H101" s="17">
        <f>SUM(H102:H105)</f>
        <v>2474929.7199999997</v>
      </c>
    </row>
    <row r="102" spans="1:8">
      <c r="A102" s="77"/>
      <c r="B102" s="8" t="s">
        <v>55</v>
      </c>
      <c r="C102" s="29">
        <v>2</v>
      </c>
      <c r="D102" s="47" t="s">
        <v>13</v>
      </c>
      <c r="E102" s="33" t="s">
        <v>107</v>
      </c>
      <c r="F102" s="34" t="s">
        <v>104</v>
      </c>
      <c r="G102" s="18" t="s">
        <v>108</v>
      </c>
      <c r="H102" s="17">
        <v>10000</v>
      </c>
    </row>
    <row r="103" spans="1:8">
      <c r="A103" s="77"/>
      <c r="B103" s="8" t="s">
        <v>55</v>
      </c>
      <c r="C103" s="29">
        <v>2</v>
      </c>
      <c r="D103" s="47" t="s">
        <v>13</v>
      </c>
      <c r="E103" s="33">
        <v>29990</v>
      </c>
      <c r="F103" s="34" t="s">
        <v>17</v>
      </c>
      <c r="G103" s="36" t="s">
        <v>39</v>
      </c>
      <c r="H103" s="17">
        <v>1540516.91</v>
      </c>
    </row>
    <row r="104" spans="1:8" s="53" customFormat="1" ht="25.5">
      <c r="A104" s="77"/>
      <c r="B104" s="8" t="s">
        <v>55</v>
      </c>
      <c r="C104" s="29">
        <v>2</v>
      </c>
      <c r="D104" s="47" t="s">
        <v>13</v>
      </c>
      <c r="E104" s="33" t="s">
        <v>109</v>
      </c>
      <c r="F104" s="34" t="s">
        <v>17</v>
      </c>
      <c r="G104" s="52" t="s">
        <v>110</v>
      </c>
      <c r="H104" s="17">
        <f>884514.74+39898.07</f>
        <v>924412.80999999994</v>
      </c>
    </row>
    <row r="105" spans="1:8" ht="63.75" hidden="1">
      <c r="A105" s="77"/>
      <c r="B105" s="8" t="s">
        <v>55</v>
      </c>
      <c r="C105" s="29">
        <v>2</v>
      </c>
      <c r="D105" s="47" t="s">
        <v>13</v>
      </c>
      <c r="E105" s="19" t="s">
        <v>111</v>
      </c>
      <c r="F105" s="34" t="s">
        <v>17</v>
      </c>
      <c r="G105" s="54" t="s">
        <v>112</v>
      </c>
      <c r="H105" s="17"/>
    </row>
    <row r="106" spans="1:8">
      <c r="A106" s="77"/>
      <c r="B106" s="8" t="s">
        <v>55</v>
      </c>
      <c r="C106" s="29">
        <v>2</v>
      </c>
      <c r="D106" s="11" t="s">
        <v>28</v>
      </c>
      <c r="E106" s="19"/>
      <c r="F106" s="34"/>
      <c r="G106" s="22" t="s">
        <v>113</v>
      </c>
      <c r="H106" s="17">
        <f>H107</f>
        <v>390000</v>
      </c>
    </row>
    <row r="107" spans="1:8" ht="25.5">
      <c r="A107" s="77"/>
      <c r="B107" s="8" t="s">
        <v>55</v>
      </c>
      <c r="C107" s="29">
        <v>2</v>
      </c>
      <c r="D107" s="14" t="s">
        <v>28</v>
      </c>
      <c r="E107" s="19" t="s">
        <v>114</v>
      </c>
      <c r="F107" s="34" t="s">
        <v>17</v>
      </c>
      <c r="G107" s="55" t="s">
        <v>115</v>
      </c>
      <c r="H107" s="17">
        <v>390000</v>
      </c>
    </row>
    <row r="108" spans="1:8" ht="26.25">
      <c r="A108" s="76">
        <v>6</v>
      </c>
      <c r="B108" s="56" t="s">
        <v>57</v>
      </c>
      <c r="C108" s="29"/>
      <c r="D108" s="33"/>
      <c r="E108" s="33"/>
      <c r="F108" s="33"/>
      <c r="G108" s="46" t="s">
        <v>116</v>
      </c>
      <c r="H108" s="13">
        <f>H109+H116</f>
        <v>4030335.2</v>
      </c>
    </row>
    <row r="109" spans="1:8" ht="26.25">
      <c r="A109" s="77"/>
      <c r="B109" s="19" t="s">
        <v>57</v>
      </c>
      <c r="C109" s="29">
        <v>1</v>
      </c>
      <c r="D109" s="33"/>
      <c r="E109" s="33"/>
      <c r="F109" s="33"/>
      <c r="G109" s="46" t="s">
        <v>117</v>
      </c>
      <c r="H109" s="13">
        <f>H110</f>
        <v>2540335.2000000002</v>
      </c>
    </row>
    <row r="110" spans="1:8">
      <c r="A110" s="77"/>
      <c r="B110" s="19" t="s">
        <v>57</v>
      </c>
      <c r="C110" s="29">
        <v>1</v>
      </c>
      <c r="D110" s="33"/>
      <c r="E110" s="33"/>
      <c r="F110" s="33" t="s">
        <v>17</v>
      </c>
      <c r="G110" s="31" t="s">
        <v>18</v>
      </c>
      <c r="H110" s="17">
        <f>H111+H113</f>
        <v>2540335.2000000002</v>
      </c>
    </row>
    <row r="111" spans="1:8">
      <c r="A111" s="77"/>
      <c r="B111" s="19" t="s">
        <v>57</v>
      </c>
      <c r="C111" s="29">
        <v>1</v>
      </c>
      <c r="D111" s="33" t="s">
        <v>13</v>
      </c>
      <c r="E111" s="33"/>
      <c r="F111" s="33"/>
      <c r="G111" s="48" t="s">
        <v>118</v>
      </c>
      <c r="H111" s="17">
        <f>SUM(H112)</f>
        <v>600000</v>
      </c>
    </row>
    <row r="112" spans="1:8">
      <c r="A112" s="77"/>
      <c r="B112" s="19" t="s">
        <v>57</v>
      </c>
      <c r="C112" s="29">
        <v>1</v>
      </c>
      <c r="D112" s="33" t="s">
        <v>13</v>
      </c>
      <c r="E112" s="33" t="s">
        <v>38</v>
      </c>
      <c r="F112" s="33"/>
      <c r="G112" s="36" t="s">
        <v>39</v>
      </c>
      <c r="H112" s="17">
        <v>600000</v>
      </c>
    </row>
    <row r="113" spans="1:8">
      <c r="A113" s="77"/>
      <c r="B113" s="19" t="s">
        <v>57</v>
      </c>
      <c r="C113" s="29">
        <v>1</v>
      </c>
      <c r="D113" s="33" t="s">
        <v>28</v>
      </c>
      <c r="E113" s="33"/>
      <c r="F113" s="33"/>
      <c r="G113" s="96" t="s">
        <v>119</v>
      </c>
      <c r="H113" s="17">
        <f>SUM(H114:H115)</f>
        <v>1940335.2</v>
      </c>
    </row>
    <row r="114" spans="1:8" ht="26.25">
      <c r="A114" s="77"/>
      <c r="B114" s="19" t="s">
        <v>57</v>
      </c>
      <c r="C114" s="29">
        <v>1</v>
      </c>
      <c r="D114" s="33" t="s">
        <v>28</v>
      </c>
      <c r="E114" s="33" t="s">
        <v>120</v>
      </c>
      <c r="F114" s="33"/>
      <c r="G114" s="96" t="s">
        <v>121</v>
      </c>
      <c r="H114" s="17">
        <f>5346884.79-3697599.87</f>
        <v>1649284.92</v>
      </c>
    </row>
    <row r="115" spans="1:8" ht="26.25">
      <c r="A115" s="77"/>
      <c r="B115" s="19" t="s">
        <v>57</v>
      </c>
      <c r="C115" s="29">
        <v>1</v>
      </c>
      <c r="D115" s="33" t="s">
        <v>28</v>
      </c>
      <c r="E115" s="33" t="s">
        <v>122</v>
      </c>
      <c r="F115" s="33"/>
      <c r="G115" s="96" t="s">
        <v>123</v>
      </c>
      <c r="H115" s="17">
        <v>291050.28000000003</v>
      </c>
    </row>
    <row r="116" spans="1:8" ht="26.25">
      <c r="A116" s="77"/>
      <c r="B116" s="19" t="s">
        <v>57</v>
      </c>
      <c r="C116" s="29">
        <v>2</v>
      </c>
      <c r="D116" s="33"/>
      <c r="E116" s="33"/>
      <c r="F116" s="33"/>
      <c r="G116" s="46" t="s">
        <v>124</v>
      </c>
      <c r="H116" s="17">
        <f>H118+H121+H123+H125+H127</f>
        <v>1490000</v>
      </c>
    </row>
    <row r="117" spans="1:8">
      <c r="A117" s="77"/>
      <c r="B117" s="19" t="s">
        <v>57</v>
      </c>
      <c r="C117" s="29">
        <v>2</v>
      </c>
      <c r="D117" s="33"/>
      <c r="E117" s="33"/>
      <c r="F117" s="33" t="s">
        <v>17</v>
      </c>
      <c r="G117" s="31" t="s">
        <v>18</v>
      </c>
      <c r="H117" s="17">
        <f>H118+H121+H123+H125+H127</f>
        <v>1490000</v>
      </c>
    </row>
    <row r="118" spans="1:8" ht="26.25">
      <c r="A118" s="77"/>
      <c r="B118" s="19" t="s">
        <v>57</v>
      </c>
      <c r="C118" s="29">
        <v>2</v>
      </c>
      <c r="D118" s="14" t="s">
        <v>13</v>
      </c>
      <c r="E118" s="33"/>
      <c r="F118" s="33"/>
      <c r="G118" s="18" t="s">
        <v>125</v>
      </c>
      <c r="H118" s="17">
        <f>SUM(H119:H120)</f>
        <v>590000</v>
      </c>
    </row>
    <row r="119" spans="1:8">
      <c r="A119" s="77"/>
      <c r="B119" s="19" t="s">
        <v>57</v>
      </c>
      <c r="C119" s="29">
        <v>2</v>
      </c>
      <c r="D119" s="14" t="s">
        <v>13</v>
      </c>
      <c r="E119" s="19" t="s">
        <v>38</v>
      </c>
      <c r="F119" s="33" t="s">
        <v>17</v>
      </c>
      <c r="G119" s="36" t="s">
        <v>39</v>
      </c>
      <c r="H119" s="17">
        <v>190000</v>
      </c>
    </row>
    <row r="120" spans="1:8">
      <c r="A120" s="77"/>
      <c r="B120" s="19" t="s">
        <v>57</v>
      </c>
      <c r="C120" s="29">
        <v>2</v>
      </c>
      <c r="D120" s="14" t="s">
        <v>13</v>
      </c>
      <c r="E120" s="19" t="s">
        <v>38</v>
      </c>
      <c r="F120" s="33" t="s">
        <v>96</v>
      </c>
      <c r="G120" s="36" t="s">
        <v>39</v>
      </c>
      <c r="H120" s="17">
        <v>400000</v>
      </c>
    </row>
    <row r="121" spans="1:8" ht="15" customHeight="1">
      <c r="A121" s="77"/>
      <c r="B121" s="19" t="s">
        <v>57</v>
      </c>
      <c r="C121" s="29">
        <v>2</v>
      </c>
      <c r="D121" s="14" t="s">
        <v>28</v>
      </c>
      <c r="E121" s="33"/>
      <c r="F121" s="33"/>
      <c r="G121" s="97" t="s">
        <v>126</v>
      </c>
      <c r="H121" s="17">
        <f>H122</f>
        <v>890000</v>
      </c>
    </row>
    <row r="122" spans="1:8" ht="15" customHeight="1">
      <c r="A122" s="77"/>
      <c r="B122" s="19" t="s">
        <v>57</v>
      </c>
      <c r="C122" s="29">
        <v>2</v>
      </c>
      <c r="D122" s="14" t="s">
        <v>28</v>
      </c>
      <c r="E122" s="33" t="s">
        <v>38</v>
      </c>
      <c r="F122" s="33"/>
      <c r="G122" s="36" t="s">
        <v>39</v>
      </c>
      <c r="H122" s="17">
        <v>890000</v>
      </c>
    </row>
    <row r="123" spans="1:8">
      <c r="A123" s="77"/>
      <c r="B123" s="19" t="s">
        <v>57</v>
      </c>
      <c r="C123" s="29">
        <v>2</v>
      </c>
      <c r="D123" s="14" t="s">
        <v>36</v>
      </c>
      <c r="E123" s="33"/>
      <c r="F123" s="33"/>
      <c r="G123" s="37" t="s">
        <v>127</v>
      </c>
      <c r="H123" s="17">
        <f>H124</f>
        <v>10000</v>
      </c>
    </row>
    <row r="124" spans="1:8">
      <c r="A124" s="77"/>
      <c r="B124" s="19" t="s">
        <v>57</v>
      </c>
      <c r="C124" s="29">
        <v>2</v>
      </c>
      <c r="D124" s="14" t="s">
        <v>36</v>
      </c>
      <c r="E124" s="33" t="s">
        <v>38</v>
      </c>
      <c r="F124" s="33"/>
      <c r="G124" s="37" t="s">
        <v>39</v>
      </c>
      <c r="H124" s="17">
        <v>10000</v>
      </c>
    </row>
    <row r="125" spans="1:8" ht="26.25" hidden="1">
      <c r="A125" s="77"/>
      <c r="B125" s="19" t="s">
        <v>57</v>
      </c>
      <c r="C125" s="29">
        <v>2</v>
      </c>
      <c r="D125" s="14" t="s">
        <v>40</v>
      </c>
      <c r="E125" s="33"/>
      <c r="F125" s="33"/>
      <c r="G125" s="96" t="s">
        <v>128</v>
      </c>
      <c r="H125" s="17">
        <f>H126</f>
        <v>0</v>
      </c>
    </row>
    <row r="126" spans="1:8" ht="15" hidden="1" customHeight="1">
      <c r="A126" s="77"/>
      <c r="B126" s="19" t="s">
        <v>57</v>
      </c>
      <c r="C126" s="29">
        <v>2</v>
      </c>
      <c r="D126" s="14" t="s">
        <v>40</v>
      </c>
      <c r="E126" s="33" t="s">
        <v>38</v>
      </c>
      <c r="F126" s="33"/>
      <c r="G126" s="37" t="s">
        <v>39</v>
      </c>
      <c r="H126" s="17"/>
    </row>
    <row r="127" spans="1:8" ht="26.25" hidden="1">
      <c r="A127" s="77"/>
      <c r="B127" s="19" t="s">
        <v>57</v>
      </c>
      <c r="C127" s="29">
        <v>2</v>
      </c>
      <c r="D127" s="14" t="s">
        <v>53</v>
      </c>
      <c r="E127" s="33"/>
      <c r="F127" s="33"/>
      <c r="G127" s="37" t="s">
        <v>128</v>
      </c>
      <c r="H127" s="40">
        <f>H128</f>
        <v>0</v>
      </c>
    </row>
    <row r="128" spans="1:8" hidden="1">
      <c r="A128" s="78"/>
      <c r="B128" s="19" t="s">
        <v>57</v>
      </c>
      <c r="C128" s="29">
        <v>2</v>
      </c>
      <c r="D128" s="14" t="s">
        <v>53</v>
      </c>
      <c r="E128" s="33" t="s">
        <v>38</v>
      </c>
      <c r="F128" s="33"/>
      <c r="G128" s="37" t="s">
        <v>39</v>
      </c>
      <c r="H128" s="40"/>
    </row>
    <row r="129" spans="1:8" s="57" customFormat="1" ht="25.5" hidden="1">
      <c r="A129" s="76" t="s">
        <v>129</v>
      </c>
      <c r="B129" s="56" t="s">
        <v>130</v>
      </c>
      <c r="C129" s="58"/>
      <c r="D129" s="59"/>
      <c r="E129" s="60"/>
      <c r="F129" s="60"/>
      <c r="G129" s="39" t="s">
        <v>131</v>
      </c>
      <c r="H129" s="13">
        <f>H131</f>
        <v>0</v>
      </c>
    </row>
    <row r="130" spans="1:8" hidden="1">
      <c r="A130" s="77"/>
      <c r="B130" s="19" t="s">
        <v>130</v>
      </c>
      <c r="C130" s="29">
        <v>0</v>
      </c>
      <c r="D130" s="14"/>
      <c r="E130" s="33"/>
      <c r="F130" s="33" t="s">
        <v>17</v>
      </c>
      <c r="G130" s="31" t="s">
        <v>18</v>
      </c>
      <c r="H130" s="17">
        <f t="shared" ref="H130:H131" si="4">H131</f>
        <v>0</v>
      </c>
    </row>
    <row r="131" spans="1:8" ht="26.25" hidden="1">
      <c r="A131" s="77"/>
      <c r="B131" s="19" t="s">
        <v>130</v>
      </c>
      <c r="C131" s="29">
        <v>0</v>
      </c>
      <c r="D131" s="14" t="s">
        <v>13</v>
      </c>
      <c r="E131" s="33"/>
      <c r="F131" s="33"/>
      <c r="G131" s="37" t="s">
        <v>132</v>
      </c>
      <c r="H131" s="17">
        <f t="shared" si="4"/>
        <v>0</v>
      </c>
    </row>
    <row r="132" spans="1:8" hidden="1">
      <c r="A132" s="77"/>
      <c r="B132" s="19" t="s">
        <v>130</v>
      </c>
      <c r="C132" s="29">
        <v>0</v>
      </c>
      <c r="D132" s="14" t="s">
        <v>13</v>
      </c>
      <c r="E132" s="33" t="s">
        <v>133</v>
      </c>
      <c r="F132" s="33"/>
      <c r="G132" s="37" t="s">
        <v>134</v>
      </c>
      <c r="H132" s="17"/>
    </row>
    <row r="133" spans="1:8" s="28" customFormat="1" ht="25.5">
      <c r="A133" s="76" t="s">
        <v>129</v>
      </c>
      <c r="B133" s="56" t="s">
        <v>135</v>
      </c>
      <c r="C133" s="58"/>
      <c r="D133" s="61"/>
      <c r="E133" s="56"/>
      <c r="F133" s="56"/>
      <c r="G133" s="62" t="s">
        <v>136</v>
      </c>
      <c r="H133" s="13">
        <f>H135+H137+H141</f>
        <v>6321715.6699999999</v>
      </c>
    </row>
    <row r="134" spans="1:8" s="28" customFormat="1" ht="12.75">
      <c r="A134" s="77"/>
      <c r="B134" s="19" t="s">
        <v>135</v>
      </c>
      <c r="C134" s="29">
        <v>0</v>
      </c>
      <c r="D134" s="63"/>
      <c r="E134" s="19"/>
      <c r="F134" s="19"/>
      <c r="G134" s="31" t="s">
        <v>18</v>
      </c>
      <c r="H134" s="17">
        <f>H135+H137+H141</f>
        <v>6321715.6699999999</v>
      </c>
    </row>
    <row r="135" spans="1:8" s="28" customFormat="1" ht="25.5">
      <c r="A135" s="77"/>
      <c r="B135" s="19" t="s">
        <v>135</v>
      </c>
      <c r="C135" s="29">
        <v>0</v>
      </c>
      <c r="D135" s="14" t="s">
        <v>13</v>
      </c>
      <c r="E135" s="19"/>
      <c r="F135" s="19"/>
      <c r="G135" s="36" t="s">
        <v>137</v>
      </c>
      <c r="H135" s="17">
        <f>H136</f>
        <v>2000000</v>
      </c>
    </row>
    <row r="136" spans="1:8" s="28" customFormat="1" ht="12.75">
      <c r="A136" s="77"/>
      <c r="B136" s="19" t="s">
        <v>135</v>
      </c>
      <c r="C136" s="29">
        <v>0</v>
      </c>
      <c r="D136" s="14" t="s">
        <v>13</v>
      </c>
      <c r="E136" s="19" t="s">
        <v>38</v>
      </c>
      <c r="F136" s="19"/>
      <c r="G136" s="36" t="s">
        <v>39</v>
      </c>
      <c r="H136" s="17">
        <v>2000000</v>
      </c>
    </row>
    <row r="137" spans="1:8" s="28" customFormat="1" ht="25.5">
      <c r="A137" s="77"/>
      <c r="B137" s="19" t="s">
        <v>135</v>
      </c>
      <c r="C137" s="29">
        <v>0</v>
      </c>
      <c r="D137" s="14" t="s">
        <v>28</v>
      </c>
      <c r="E137" s="19"/>
      <c r="F137" s="19"/>
      <c r="G137" s="36" t="s">
        <v>138</v>
      </c>
      <c r="H137" s="17">
        <f>SUM(H138:H140)</f>
        <v>4321715.67</v>
      </c>
    </row>
    <row r="138" spans="1:8" s="28" customFormat="1" ht="12.75">
      <c r="A138" s="77"/>
      <c r="B138" s="19" t="s">
        <v>135</v>
      </c>
      <c r="C138" s="29">
        <v>0</v>
      </c>
      <c r="D138" s="14" t="s">
        <v>28</v>
      </c>
      <c r="E138" s="19" t="s">
        <v>38</v>
      </c>
      <c r="F138" s="19"/>
      <c r="G138" s="36" t="s">
        <v>39</v>
      </c>
      <c r="H138" s="17">
        <v>200000</v>
      </c>
    </row>
    <row r="139" spans="1:8" s="28" customFormat="1" ht="25.5">
      <c r="A139" s="77"/>
      <c r="B139" s="19" t="s">
        <v>135</v>
      </c>
      <c r="C139" s="29">
        <v>0</v>
      </c>
      <c r="D139" s="14" t="s">
        <v>28</v>
      </c>
      <c r="E139" s="19" t="s">
        <v>170</v>
      </c>
      <c r="F139" s="19"/>
      <c r="G139" s="36" t="s">
        <v>171</v>
      </c>
      <c r="H139" s="17">
        <v>2784252.02</v>
      </c>
    </row>
    <row r="140" spans="1:8" s="28" customFormat="1" ht="25.5">
      <c r="A140" s="77"/>
      <c r="B140" s="19" t="s">
        <v>135</v>
      </c>
      <c r="C140" s="29">
        <v>0</v>
      </c>
      <c r="D140" s="14" t="s">
        <v>28</v>
      </c>
      <c r="E140" s="19" t="s">
        <v>77</v>
      </c>
      <c r="F140" s="19"/>
      <c r="G140" s="98" t="s">
        <v>139</v>
      </c>
      <c r="H140" s="17">
        <v>1337463.6499999999</v>
      </c>
    </row>
    <row r="141" spans="1:8" s="28" customFormat="1" ht="12.75" hidden="1">
      <c r="A141" s="77"/>
      <c r="B141" s="19" t="s">
        <v>135</v>
      </c>
      <c r="C141" s="29">
        <v>0</v>
      </c>
      <c r="D141" s="14" t="s">
        <v>140</v>
      </c>
      <c r="E141" s="19"/>
      <c r="F141" s="19"/>
      <c r="G141" s="18" t="s">
        <v>141</v>
      </c>
      <c r="H141" s="17">
        <f>SUM(H142:H143)</f>
        <v>0</v>
      </c>
    </row>
    <row r="142" spans="1:8" s="28" customFormat="1" ht="25.5" hidden="1">
      <c r="A142" s="77"/>
      <c r="B142" s="19" t="s">
        <v>135</v>
      </c>
      <c r="C142" s="29">
        <v>0</v>
      </c>
      <c r="D142" s="14" t="s">
        <v>140</v>
      </c>
      <c r="E142" s="19" t="s">
        <v>142</v>
      </c>
      <c r="F142" s="19"/>
      <c r="G142" s="18" t="s">
        <v>143</v>
      </c>
      <c r="H142" s="17"/>
    </row>
    <row r="143" spans="1:8" s="28" customFormat="1" ht="38.25" hidden="1">
      <c r="A143" s="77"/>
      <c r="B143" s="19" t="s">
        <v>135</v>
      </c>
      <c r="C143" s="29">
        <v>0</v>
      </c>
      <c r="D143" s="14" t="s">
        <v>140</v>
      </c>
      <c r="E143" s="19" t="s">
        <v>144</v>
      </c>
      <c r="F143" s="19"/>
      <c r="G143" s="18" t="s">
        <v>145</v>
      </c>
      <c r="H143" s="17"/>
    </row>
    <row r="144" spans="1:8">
      <c r="A144" s="79" t="s">
        <v>146</v>
      </c>
      <c r="B144" s="80"/>
      <c r="C144" s="80"/>
      <c r="D144" s="80"/>
      <c r="E144" s="80"/>
      <c r="F144" s="80"/>
      <c r="G144" s="81"/>
      <c r="H144" s="13">
        <f>H9+H25+H77+H87+H91+H108+H129+H133</f>
        <v>114584036.97</v>
      </c>
    </row>
    <row r="145" spans="1:8">
      <c r="A145" s="76" t="s">
        <v>147</v>
      </c>
      <c r="B145" s="64">
        <v>99</v>
      </c>
      <c r="C145" s="29"/>
      <c r="D145" s="19"/>
      <c r="E145" s="19"/>
      <c r="F145" s="19"/>
      <c r="G145" s="65" t="s">
        <v>148</v>
      </c>
      <c r="H145" s="13">
        <f>H146+H155</f>
        <v>1409000</v>
      </c>
    </row>
    <row r="146" spans="1:8" ht="25.5">
      <c r="A146" s="77"/>
      <c r="B146" s="66" t="s">
        <v>149</v>
      </c>
      <c r="C146" s="67" t="s">
        <v>150</v>
      </c>
      <c r="D146" s="67"/>
      <c r="E146" s="67"/>
      <c r="F146" s="19"/>
      <c r="G146" s="68" t="s">
        <v>151</v>
      </c>
      <c r="H146" s="13">
        <f>H147+H153</f>
        <v>1309000</v>
      </c>
    </row>
    <row r="147" spans="1:8">
      <c r="A147" s="77"/>
      <c r="B147" s="66" t="s">
        <v>149</v>
      </c>
      <c r="C147" s="67" t="s">
        <v>150</v>
      </c>
      <c r="D147" s="67"/>
      <c r="E147" s="67"/>
      <c r="F147" s="34" t="s">
        <v>96</v>
      </c>
      <c r="G147" s="31" t="s">
        <v>97</v>
      </c>
      <c r="H147" s="17">
        <f>SUM(H148:H152)</f>
        <v>1279000</v>
      </c>
    </row>
    <row r="148" spans="1:8" ht="25.5">
      <c r="A148" s="77"/>
      <c r="B148" s="66" t="s">
        <v>149</v>
      </c>
      <c r="C148" s="67" t="s">
        <v>150</v>
      </c>
      <c r="D148" s="67" t="s">
        <v>152</v>
      </c>
      <c r="E148" s="66" t="s">
        <v>153</v>
      </c>
      <c r="F148" s="33"/>
      <c r="G148" s="69" t="s">
        <v>154</v>
      </c>
      <c r="H148" s="17">
        <v>120000</v>
      </c>
    </row>
    <row r="149" spans="1:8">
      <c r="A149" s="77"/>
      <c r="B149" s="66" t="s">
        <v>149</v>
      </c>
      <c r="C149" s="67" t="s">
        <v>150</v>
      </c>
      <c r="D149" s="67" t="s">
        <v>152</v>
      </c>
      <c r="E149" s="66" t="s">
        <v>155</v>
      </c>
      <c r="F149" s="33"/>
      <c r="G149" s="20" t="s">
        <v>156</v>
      </c>
      <c r="H149" s="17">
        <v>949900</v>
      </c>
    </row>
    <row r="150" spans="1:8">
      <c r="A150" s="77"/>
      <c r="B150" s="66" t="s">
        <v>149</v>
      </c>
      <c r="C150" s="67" t="s">
        <v>150</v>
      </c>
      <c r="D150" s="67" t="s">
        <v>152</v>
      </c>
      <c r="E150" s="66" t="s">
        <v>157</v>
      </c>
      <c r="F150" s="33"/>
      <c r="G150" s="20" t="s">
        <v>158</v>
      </c>
      <c r="H150" s="17">
        <f>239100-30000</f>
        <v>209100</v>
      </c>
    </row>
    <row r="151" spans="1:8" ht="38.25" hidden="1">
      <c r="A151" s="77"/>
      <c r="B151" s="66" t="s">
        <v>149</v>
      </c>
      <c r="C151" s="67" t="s">
        <v>150</v>
      </c>
      <c r="D151" s="67" t="s">
        <v>152</v>
      </c>
      <c r="E151" s="66" t="s">
        <v>22</v>
      </c>
      <c r="F151" s="33"/>
      <c r="G151" s="52" t="s">
        <v>23</v>
      </c>
      <c r="H151" s="17"/>
    </row>
    <row r="152" spans="1:8" hidden="1">
      <c r="A152" s="77"/>
      <c r="B152" s="66" t="s">
        <v>149</v>
      </c>
      <c r="C152" s="67" t="s">
        <v>150</v>
      </c>
      <c r="D152" s="67" t="s">
        <v>152</v>
      </c>
      <c r="E152" s="66" t="s">
        <v>159</v>
      </c>
      <c r="F152" s="33"/>
      <c r="G152" s="99" t="s">
        <v>160</v>
      </c>
      <c r="H152" s="100"/>
    </row>
    <row r="153" spans="1:8">
      <c r="A153" s="77"/>
      <c r="B153" s="66"/>
      <c r="C153" s="67"/>
      <c r="D153" s="67"/>
      <c r="E153" s="66"/>
      <c r="F153" s="33" t="s">
        <v>104</v>
      </c>
      <c r="G153" s="99" t="s">
        <v>105</v>
      </c>
      <c r="H153" s="100">
        <f>H154</f>
        <v>30000</v>
      </c>
    </row>
    <row r="154" spans="1:8" ht="39">
      <c r="A154" s="77"/>
      <c r="B154" s="66" t="s">
        <v>149</v>
      </c>
      <c r="C154" s="67" t="s">
        <v>150</v>
      </c>
      <c r="D154" s="67" t="s">
        <v>152</v>
      </c>
      <c r="E154" s="66" t="s">
        <v>161</v>
      </c>
      <c r="F154" s="33"/>
      <c r="G154" s="99" t="s">
        <v>162</v>
      </c>
      <c r="H154" s="100">
        <v>30000</v>
      </c>
    </row>
    <row r="155" spans="1:8">
      <c r="A155" s="77"/>
      <c r="B155" s="66" t="s">
        <v>149</v>
      </c>
      <c r="C155" s="67" t="s">
        <v>163</v>
      </c>
      <c r="D155" s="67"/>
      <c r="E155" s="66"/>
      <c r="F155" s="33"/>
      <c r="G155" s="70" t="s">
        <v>164</v>
      </c>
      <c r="H155" s="13">
        <f>H156</f>
        <v>100000</v>
      </c>
    </row>
    <row r="156" spans="1:8">
      <c r="A156" s="77"/>
      <c r="B156" s="66" t="s">
        <v>149</v>
      </c>
      <c r="C156" s="67" t="s">
        <v>163</v>
      </c>
      <c r="D156" s="67"/>
      <c r="E156" s="67"/>
      <c r="F156" s="33" t="s">
        <v>17</v>
      </c>
      <c r="G156" s="31" t="s">
        <v>18</v>
      </c>
      <c r="H156" s="17">
        <f>H158+H157</f>
        <v>100000</v>
      </c>
    </row>
    <row r="157" spans="1:8">
      <c r="A157" s="77"/>
      <c r="B157" s="66" t="s">
        <v>149</v>
      </c>
      <c r="C157" s="67" t="s">
        <v>163</v>
      </c>
      <c r="D157" s="67" t="s">
        <v>152</v>
      </c>
      <c r="E157" s="67" t="s">
        <v>165</v>
      </c>
      <c r="F157" s="19"/>
      <c r="G157" s="69" t="s">
        <v>166</v>
      </c>
      <c r="H157" s="17">
        <v>100000</v>
      </c>
    </row>
    <row r="158" spans="1:8" ht="51.75" hidden="1">
      <c r="A158" s="78"/>
      <c r="B158" s="66" t="s">
        <v>149</v>
      </c>
      <c r="C158" s="67" t="s">
        <v>163</v>
      </c>
      <c r="D158" s="67" t="s">
        <v>167</v>
      </c>
      <c r="E158" s="67" t="s">
        <v>168</v>
      </c>
      <c r="F158" s="19"/>
      <c r="G158" s="18" t="s">
        <v>169</v>
      </c>
      <c r="H158" s="17">
        <v>0</v>
      </c>
    </row>
    <row r="159" spans="1:8">
      <c r="G159" s="71"/>
      <c r="H159" s="72">
        <f>H144+H145</f>
        <v>115993036.97</v>
      </c>
    </row>
    <row r="160" spans="1:8">
      <c r="G160" s="71"/>
    </row>
    <row r="161" spans="7:7">
      <c r="G161" s="73"/>
    </row>
    <row r="162" spans="7:7">
      <c r="G162" s="73"/>
    </row>
    <row r="163" spans="7:7">
      <c r="G163" s="73"/>
    </row>
  </sheetData>
  <mergeCells count="17">
    <mergeCell ref="A2:H2"/>
    <mergeCell ref="A3:H3"/>
    <mergeCell ref="A5:H5"/>
    <mergeCell ref="A7:A8"/>
    <mergeCell ref="B7:F7"/>
    <mergeCell ref="G7:G8"/>
    <mergeCell ref="H7:H8"/>
    <mergeCell ref="A9:A22"/>
    <mergeCell ref="A25:A76"/>
    <mergeCell ref="A77:A86"/>
    <mergeCell ref="A87:A90"/>
    <mergeCell ref="A91:A107"/>
    <mergeCell ref="A108:A128"/>
    <mergeCell ref="A129:A132"/>
    <mergeCell ref="A133:A143"/>
    <mergeCell ref="A144:G144"/>
    <mergeCell ref="A145:A158"/>
  </mergeCells>
  <pageMargins left="0.70866099999999987" right="0.70866099999999987" top="0.748031" bottom="0.748031" header="0.31496099999999999" footer="0.31496099999999999"/>
  <pageSetup paperSize="9" scale="65" fitToHeight="4" orientation="portrait" r:id="rId1"/>
</worksheet>
</file>

<file path=docProps/app.xml><?xml version="1.0" encoding="utf-8"?>
<Properties xmlns="http://schemas.openxmlformats.org/officeDocument/2006/extended-properties" xmlns:vt="http://schemas.openxmlformats.org/officeDocument/2006/docPropsVTypes">
  <Application>Р7-Офис/2024.3.2.551</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прил.9</vt:lpstr>
      <vt:lpstr>прил.9!Print_Titles</vt:lpstr>
      <vt:lpstr>прил.9!Область_печати</vt:lpstr>
    </vt:vector>
  </TitlesOfParts>
  <Company>MultiDVD Team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k_sv</dc:creator>
  <cp:lastModifiedBy>ch_bi</cp:lastModifiedBy>
  <cp:revision>2</cp:revision>
  <cp:lastPrinted>2024-12-13T10:34:35Z</cp:lastPrinted>
  <dcterms:created xsi:type="dcterms:W3CDTF">2012-10-29T07:07:00Z</dcterms:created>
  <dcterms:modified xsi:type="dcterms:W3CDTF">2024-12-13T10:34:36Z</dcterms:modified>
  <cp:version>786432</cp:version>
</cp:coreProperties>
</file>