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hidePivotFieldList="0"/>
  <workbookProtection lockStructure="0" lockWindows="0" workbookPassword="0000"/>
  <bookViews>
    <workbookView xWindow="360" yWindow="15" windowWidth="20955" windowHeight="9720" activeTab="0"/>
  </bookViews>
  <sheets>
    <sheet name="прил. 10" sheetId="1" state="visible" r:id="rId1"/>
  </sheets>
  <definedNames>
    <definedName name="_xlnm.Print_Area" localSheetId="0">'прил. 10'!$A$1:$G$436</definedName>
  </definedNames>
  <calcPr/>
</workbook>
</file>

<file path=xl/sharedStrings.xml><?xml version="1.0" encoding="utf-8"?>
<sst xmlns="http://schemas.openxmlformats.org/spreadsheetml/2006/main" count="322" uniqueCount="322">
  <si>
    <t xml:space="preserve">Приложение 6</t>
  </si>
  <si>
    <t xml:space="preserve">к решению Совета депутатов городского поселения Умба Терского района</t>
  </si>
  <si>
    <t xml:space="preserve">"О бюджете муниципального образования городское поселение </t>
  </si>
  <si>
    <t xml:space="preserve">Умба Терского района на 2025 год  и на плановый период 2026 и 2027 годов. "</t>
  </si>
  <si>
    <t xml:space="preserve">Распределение бюджетных ассигнований по целевым статьям (муниципальным программам городского поселения Умба Терского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Терский район на 2025 год </t>
  </si>
  <si>
    <t>рублей</t>
  </si>
  <si>
    <t xml:space="preserve">Целевая статья</t>
  </si>
  <si>
    <t xml:space="preserve">Вид расхода</t>
  </si>
  <si>
    <t>Раздел</t>
  </si>
  <si>
    <t>Под-раздел</t>
  </si>
  <si>
    <t>Сумма</t>
  </si>
  <si>
    <t xml:space="preserve">в том числе за счет средств федерального бюджета</t>
  </si>
  <si>
    <t xml:space="preserve">Муниципальная программа 1 "Развитие культуры в муниципальном образовании городское поселение Умба Терского района" </t>
  </si>
  <si>
    <t>0100000000</t>
  </si>
  <si>
    <t xml:space="preserve">Подпрограмма 1 "Развитие творческого потенциала и организация досуга населения муниципального образования городское поселение Умба" </t>
  </si>
  <si>
    <t>0110000000</t>
  </si>
  <si>
    <t xml:space="preserve">Основное мероприятие 1 "Создание условий для организации досуга и обеспечения жителей услугами организаций культуры"</t>
  </si>
  <si>
    <t>0110100000</t>
  </si>
  <si>
    <t xml:space="preserve">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</si>
  <si>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0110100050</t>
  </si>
  <si>
    <t xml:space="preserve">Предоставление субсидий бюджетным, автономным учреждениям и иным некоммерческим организациям</t>
  </si>
  <si>
    <t>600</t>
  </si>
  <si>
    <t xml:space="preserve">Культура, кинематография и средства массовой информации</t>
  </si>
  <si>
    <t>08</t>
  </si>
  <si>
    <t>Культура</t>
  </si>
  <si>
    <t>01</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</si>
  <si>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</si>
  <si>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0110171100</t>
  </si>
  <si>
    <t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</si>
  <si>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0110113060</t>
  </si>
  <si>
    <t xml:space="preserve">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</si>
  <si>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01101S1100</t>
  </si>
  <si>
    <t xml:space="preserve">Основное мероприятие 2 "Укрепление материально-технической базы, ремонт и капитальный ремонт культурно-досуговых учреждений "</t>
  </si>
  <si>
    <t>0110200000</t>
  </si>
  <si>
    <t xml:space="preserve">Субсидия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</si>
  <si>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0110271060</t>
  </si>
  <si>
    <t xml:space="preserve">Прочие направления расходов муниципальной программы</t>
  </si>
  <si>
    <t>0010229990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</si>
  <si>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</si>
  <si>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01102L4670</t>
  </si>
  <si>
    <t xml:space="preserve">Основное мероприятие 3 "Проведение праздничных мероприятий"</t>
  </si>
  <si>
    <t>0110300000</t>
  </si>
  <si>
    <t>0110329990</t>
  </si>
  <si>
    <t xml:space="preserve">Закупка товаров, работ и услуг для государственных (муниципальных) нужд</t>
  </si>
  <si>
    <t>200</t>
  </si>
  <si>
    <t xml:space="preserve">Социальное обеспечение и иные выплаты населению</t>
  </si>
  <si>
    <t>300</t>
  </si>
  <si>
    <t xml:space="preserve">Основное мероприятие 4.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</si>
  <si>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0110400000</t>
  </si>
  <si>
    <t xml:space="preserve">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</si>
  <si>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01104S3140</t>
  </si>
  <si>
    <t xml:space="preserve">Муниципальная программа 3 "Жилищно-коммунальное хозяйство муниципального образования городское поселение Умба" </t>
  </si>
  <si>
    <t>0300000000</t>
  </si>
  <si>
    <t xml:space="preserve">Подпрограмма 1 "Ремонт и содержание муниципальной собственности и объектов коммунального хозяйства муниципального образования городского поселения Умба " </t>
  </si>
  <si>
    <t>0310000000</t>
  </si>
  <si>
    <t xml:space="preserve">Основное мероприятие 1 "Обеспечение устойчивого функционирования жилищно-коммунального хозяйства"</t>
  </si>
  <si>
    <t>0310100000</t>
  </si>
  <si>
    <t>0310129990</t>
  </si>
  <si>
    <t xml:space="preserve">Жилищно-коммунальное хозяйство</t>
  </si>
  <si>
    <t>05</t>
  </si>
  <si>
    <t xml:space="preserve">Коммунальное хозяйство</t>
  </si>
  <si>
    <t>02</t>
  </si>
  <si>
    <t xml:space="preserve">Иные бюджетные ассигнования</t>
  </si>
  <si>
    <t>800</t>
  </si>
  <si>
    <t xml:space="preserve">Основное мероприятие 2 "Возмещение затрат по пустующему муниципальному жилищному фонду и выморочному имуществу"</t>
  </si>
  <si>
    <t>0310200000</t>
  </si>
  <si>
    <t>0310229990</t>
  </si>
  <si>
    <t xml:space="preserve">Подпрограмма 2 "Благоустройство территории муниципального образования городское поселение Умба" </t>
  </si>
  <si>
    <t>0320000000</t>
  </si>
  <si>
    <t xml:space="preserve">Основное мероприятие 1 "Содержание сетей уличного освещения"</t>
  </si>
  <si>
    <t>0320100000</t>
  </si>
  <si>
    <t>0320129990</t>
  </si>
  <si>
    <t>Благоустройство</t>
  </si>
  <si>
    <t>03</t>
  </si>
  <si>
    <t xml:space="preserve">Основное мероприятие 2 "Содержание мест захоронения"</t>
  </si>
  <si>
    <t>0320200000</t>
  </si>
  <si>
    <t>0320229990</t>
  </si>
  <si>
    <t xml:space="preserve">Основное мероприятие 3 "Транспортировка трупов на судмедэкспертизу"</t>
  </si>
  <si>
    <t>0320300000</t>
  </si>
  <si>
    <t>0320329990</t>
  </si>
  <si>
    <t xml:space="preserve">Основное мероприятие 5 "Выполнение работ по содержанию контейнерных площадок, тротуаров, детских городков, спортивных комплексов общего пользования в МО ГП Умба"</t>
  </si>
  <si>
    <t>0320500000</t>
  </si>
  <si>
    <t>0320500050</t>
  </si>
  <si>
    <t>0320513060</t>
  </si>
  <si>
    <t>0320529990</t>
  </si>
  <si>
    <t>0320571100</t>
  </si>
  <si>
    <t xml:space="preserve">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</si>
  <si>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032057736U</t>
  </si>
  <si>
    <t xml:space="preserve">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</si>
  <si>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03205S1100</t>
  </si>
  <si>
    <t xml:space="preserve">Основное мероприятие 6 "Озеленение"</t>
  </si>
  <si>
    <t>0320600000</t>
  </si>
  <si>
    <t>0320629990</t>
  </si>
  <si>
    <t xml:space="preserve">Основное мероприятие 7 "Содержание и ремонт автомобильных дорог, дворовых территорий многоквартирных домов и проездов к ним"</t>
  </si>
  <si>
    <t>0320700000</t>
  </si>
  <si>
    <t>0320729990</t>
  </si>
  <si>
    <t xml:space="preserve">Национальная экономика</t>
  </si>
  <si>
    <t>04</t>
  </si>
  <si>
    <t xml:space="preserve">Дорожное хозяйство (дорожные фонды)</t>
  </si>
  <si>
    <t>09</t>
  </si>
  <si>
    <t xml:space="preserve">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</si>
  <si>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032079Д110</t>
  </si>
  <si>
    <t xml:space="preserve">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</si>
  <si>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032079Д150</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</si>
  <si>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</si>
  <si>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032079Д301</t>
  </si>
  <si>
    <t xml:space="preserve">Софинансирование 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</si>
  <si>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03207SД110</t>
  </si>
  <si>
    <t xml:space="preserve">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</si>
  <si>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03207SД150</t>
  </si>
  <si>
    <t xml:space="preserve">Основное мероприятие 8 " Развитие сельских территорий"</t>
  </si>
  <si>
    <t>0320800000</t>
  </si>
  <si>
    <t xml:space="preserve">Обеспечение комплексного развития сельских территорий</t>
  </si>
  <si>
    <t>03208L5760</t>
  </si>
  <si>
    <t xml:space="preserve">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</si>
  <si>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03207S9260</t>
  </si>
  <si>
    <t xml:space="preserve">Подпрограмма 3 "Подготовка объектов и систем жизнеобеспечения в муниципальном образовании городское поселение Умба" </t>
  </si>
  <si>
    <t>0330000000</t>
  </si>
  <si>
    <t xml:space="preserve">Основное мероприятие 1 "Обеспечение готовности коммунальных систем жизнеобеспечения к осенне-зимнему периоду"</t>
  </si>
  <si>
    <t>0330100000</t>
  </si>
  <si>
    <t>0330129990</t>
  </si>
  <si>
    <t xml:space="preserve">Cубсидии из областного бюджета местным бюджетам на подготовку к отопительному сезону</t>
  </si>
  <si>
    <t>0330170760</t>
  </si>
  <si>
    <t xml:space="preserve">Софинансирование субсидии из областного бюджета местным бюджетам на подготовку к отопительному сезону</t>
  </si>
  <si>
    <t>03301S0760</t>
  </si>
  <si>
    <t xml:space="preserve">Основное мероприятие 2 "Обеспечение готовности к работе объектов коммунального хозяйства"</t>
  </si>
  <si>
    <t>0330200000</t>
  </si>
  <si>
    <t xml:space="preserve">Возмещение части затрат, возникающих при оказании населению услуг общественных бань</t>
  </si>
  <si>
    <t>0330229990</t>
  </si>
  <si>
    <t xml:space="preserve">Подпрограмма 4 "Проведение капитального ремонта многоквартирных домов в муниципальном образовании городское поселение Умба" </t>
  </si>
  <si>
    <t>0340000000</t>
  </si>
  <si>
    <t xml:space="preserve">Основное мероприятие 1 "Капитальный ремонт жилищного фонда"</t>
  </si>
  <si>
    <t>0340100000</t>
  </si>
  <si>
    <t>0340129990</t>
  </si>
  <si>
    <t xml:space="preserve">Жилищное хозяйство</t>
  </si>
  <si>
    <t xml:space="preserve">Основное мероприятие 2 "Расчеты с  Фондом капитального ремонта Мурманской области"</t>
  </si>
  <si>
    <t>0340200000</t>
  </si>
  <si>
    <t>0340229990</t>
  </si>
  <si>
    <t xml:space="preserve">Субсидия на софинансирование расходных обязательств муниципальных образований на оплату взносов на каритальный ремонт за муниципальный жилой фонд</t>
  </si>
  <si>
    <t>0340270850</t>
  </si>
  <si>
    <t xml:space="preserve">Софинансирование субсидии на оплату взносов на каритальный ремонт за муниципальный жилой фонд в многоквартирных домах Мурманской области</t>
  </si>
  <si>
    <t>03402S0850</t>
  </si>
  <si>
    <t xml:space="preserve">Субсидии на реализацию инициативных проектов в муниципальных образованиях Мурманской области</t>
  </si>
  <si>
    <t>0340270950</t>
  </si>
  <si>
    <t xml:space="preserve">Софинансирование субсидии на реализацию инициативных проектов в муниципальных образованиях Мурманской области</t>
  </si>
  <si>
    <t>03402S0950</t>
  </si>
  <si>
    <t xml:space="preserve">Подпрограмма 5 "Регулирование численности безнадзорных животных"</t>
  </si>
  <si>
    <t>0350000000</t>
  </si>
  <si>
    <t xml:space="preserve">Основное мероприятие 1. Отлов и содержание безнадзорных животных в условиях карантина в течение 10 дней</t>
  </si>
  <si>
    <t>0350100000</t>
  </si>
  <si>
    <t xml:space="preserve">Субвенция бюджетам муниципальных образований Мурманской области на осуществление деятельности по отлову и содержанию животных без владельцев</t>
  </si>
  <si>
    <t>0350175590</t>
  </si>
  <si>
    <t xml:space="preserve">Сельское хозяйство и рыболовство</t>
  </si>
  <si>
    <t xml:space="preserve">Основное мероприятие 2. Содержание безнадзорных животных на время розыска собственника до 173 дней</t>
  </si>
  <si>
    <t>0350200000</t>
  </si>
  <si>
    <t>0350229990</t>
  </si>
  <si>
    <t xml:space="preserve">Субвенция бюджетам муниципальных образований Мурманской области на осуществление деятельности по отлову и содержанию безнадзорных животных</t>
  </si>
  <si>
    <t>0350275590</t>
  </si>
  <si>
    <t xml:space="preserve">Основное мероприятие 3. Осуществление деятельности по регулированию численности безнадзорных животных</t>
  </si>
  <si>
    <t>0350300000</t>
  </si>
  <si>
    <t>0350375590</t>
  </si>
  <si>
    <t xml:space="preserve">Муниципальная программа 4 "Повышение безопасности проживания населения и охрана окружающей среды  муниципального образования городское поселение Умба" </t>
  </si>
  <si>
    <t>0400000000</t>
  </si>
  <si>
    <t xml:space="preserve">Подпрограмма 1 "Обеспечение условий для нормальной жизнедеятельности населения, предупреждение чрезвычайных ситуаций  городского поселения Умба" </t>
  </si>
  <si>
    <t>0410000000</t>
  </si>
  <si>
    <t xml:space="preserve">Основное мероприятие 1 "Создание условий для устойчивого развития и совершенствования системы предупреждения чрезвычайных ситуаций и ликвидации их последствий"</t>
  </si>
  <si>
    <t>0410200000</t>
  </si>
  <si>
    <t>0410229990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</si>
  <si>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</si>
  <si>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гражданская оборона</t>
  </si>
  <si>
    <t xml:space="preserve">Подпрограмма 2 "Охрана окружающей среды муниципального образования городское поселение Умба " </t>
  </si>
  <si>
    <t>0420000000</t>
  </si>
  <si>
    <t xml:space="preserve">Основное мероприятие 1 "Содержание в чистоте помещений, зданий, дворов, иного имущества "</t>
  </si>
  <si>
    <t>0420100000</t>
  </si>
  <si>
    <t>0420129990</t>
  </si>
  <si>
    <t xml:space="preserve">Охрана окружающей среды</t>
  </si>
  <si>
    <t>06</t>
  </si>
  <si>
    <t xml:space="preserve">Охрана объектов растительного и животного мира и среды их обитания</t>
  </si>
  <si>
    <t xml:space="preserve">Подпрограмма 4 "Обеспечение пожарной безопасности на территории городского поселения Умба" </t>
  </si>
  <si>
    <t>0440000000</t>
  </si>
  <si>
    <t xml:space="preserve">Основное мероприятие 1 "Обеспечение условий для нормальной жизнедеятельности населения городского поселения Умба" </t>
  </si>
  <si>
    <t>0440100000</t>
  </si>
  <si>
    <t>0440129990</t>
  </si>
  <si>
    <t xml:space="preserve">Обеспечение пожарной безопасности</t>
  </si>
  <si>
    <t>10</t>
  </si>
  <si>
    <t xml:space="preserve">Муниципальная программа 5 "Энергосбережение и повышение энергетической эффективности в муниципальном образовании городское поселение Умба" </t>
  </si>
  <si>
    <t>0500000000</t>
  </si>
  <si>
    <t xml:space="preserve">Основное мероприятие 1 "Обеспечение учета используемых энергетических ресурсов с применением приборов учета используемых энергетических ресурсов в жилом фонде"</t>
  </si>
  <si>
    <t>0500100000</t>
  </si>
  <si>
    <t>0500129990</t>
  </si>
  <si>
    <t xml:space="preserve">Другие вопросы в области жилищно-коммунального хозяйства</t>
  </si>
  <si>
    <t xml:space="preserve">Муниципальная программа 6 "Повышение эффективности муниципального управления муниципального образования городское поселение Умба" </t>
  </si>
  <si>
    <t>0600000000</t>
  </si>
  <si>
    <t xml:space="preserve">Подрограмма 1 "Развитие информационного общества, создание системы "Электронный муниципалитет" в муниципальном образовании городское поселение Умба Терского района"</t>
  </si>
  <si>
    <t>0610000000</t>
  </si>
  <si>
    <t xml:space="preserve">Основное мероприятие 1 "Совершенствование и модернизация аппаратного и программного обеспечения информационно-вычислительной сети органов местного самоуправления"</t>
  </si>
  <si>
    <t>0610100000</t>
  </si>
  <si>
    <t>0610129990</t>
  </si>
  <si>
    <t xml:space="preserve">Связь и информатика</t>
  </si>
  <si>
    <t xml:space="preserve">Общегосударственные вопросы</t>
  </si>
  <si>
    <t xml:space="preserve">Другие общегосударственные вопросы</t>
  </si>
  <si>
    <t>13</t>
  </si>
  <si>
    <t xml:space="preserve">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</si>
  <si>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0610170570</t>
  </si>
  <si>
    <t xml:space="preserve">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</si>
  <si>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06101S0570</t>
  </si>
  <si>
    <t xml:space="preserve">Подпрограмма 2 "Обслуживание деятельности органов местного самоуправления  муниципального образования городское поселение Умба" </t>
  </si>
  <si>
    <t>0620000000</t>
  </si>
  <si>
    <t xml:space="preserve">Основное мероприятие 1 "Обеспечение исполнения муниципальных функций в рамках полномочий муниципального образования"</t>
  </si>
  <si>
    <t>0620100000</t>
  </si>
  <si>
    <t xml:space="preserve">Расходы на выплаты по оплате труда работников органов местного самоуправления</t>
  </si>
  <si>
    <t>0620106010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</si>
  <si>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</si>
  <si>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</si>
  <si>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</si>
  <si>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Процентные платежи по муниципальному долгу городского поселения Умба</t>
  </si>
  <si>
    <t>0620120030</t>
  </si>
  <si>
    <t xml:space="preserve">Обслуживание государственного (муниципального) долга</t>
  </si>
  <si>
    <t>700</t>
  </si>
  <si>
    <t xml:space="preserve">Обслуживание государственного и муниципального долга</t>
  </si>
  <si>
    <t xml:space="preserve">Обслуживание государственного внутреннего и муниципального долга</t>
  </si>
  <si>
    <t>0620129990</t>
  </si>
  <si>
    <t xml:space="preserve">Осуществление первичного воинского учета органами местного самоуправления поселений, муниципальных и городских округов</t>
  </si>
  <si>
    <t>0620151180</t>
  </si>
  <si>
    <t xml:space="preserve">Национальная оборона</t>
  </si>
  <si>
    <t xml:space="preserve">Мобилизационная и вневойсковая подготовка
</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</si>
  <si>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</si>
  <si>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0620175540</t>
  </si>
  <si>
    <t xml:space="preserve">Основное мероприятие 2 "Пенсионное обеспечение"</t>
  </si>
  <si>
    <t>0620200000</t>
  </si>
  <si>
    <t xml:space="preserve">Доплаты к пенсиям государственных служащих субъектов Российской Федерации и муниципальных служащих</t>
  </si>
  <si>
    <t>0620213020</t>
  </si>
  <si>
    <t xml:space="preserve">Социальная политика</t>
  </si>
  <si>
    <t xml:space="preserve">Пенсионное обеспечение</t>
  </si>
  <si>
    <t xml:space="preserve">Муниципальная программа 7 "Управление имуществом и жилищная политика муниципального образования городское поселение Умба" </t>
  </si>
  <si>
    <t>0700000000</t>
  </si>
  <si>
    <t xml:space="preserve">Подпрограмма 1 "Переселение граждан из аварийного жилищного фонда с учетом необходимости развития малоэтажного жилищного строительства  муниципального образования городское поселение Умба"</t>
  </si>
  <si>
    <t>0710000000</t>
  </si>
  <si>
    <t xml:space="preserve">Основное мероприятие 1 "Создание безопасных и благоприятных условий проживания граждан"</t>
  </si>
  <si>
    <t>0710100000</t>
  </si>
  <si>
    <t>0710129990</t>
  </si>
  <si>
    <t xml:space="preserve">Основное мероприятие 2 "Сокращение непригодного для проживания жилищного фонда"</t>
  </si>
  <si>
    <t>0710200000</t>
  </si>
  <si>
    <t xml:space="preserve">Обеспечение мероприятий по переселению граждан из аварийного жилищного фонда</t>
  </si>
  <si>
    <t>0710267484</t>
  </si>
  <si>
    <t xml:space="preserve">Капитальные вложения в объекты недвижимого имущества государственной (муниципальной) собственности</t>
  </si>
  <si>
    <t xml:space="preserve">Софинансирование обеспечения мероприятий по переселению граждан из аварийного жилищного фонда</t>
  </si>
  <si>
    <t>071026748S</t>
  </si>
  <si>
    <t xml:space="preserve">Подпрограмма 2 "Регулирование земельных и имущественных отношений на территории муниципального образования городское поселение Умба" </t>
  </si>
  <si>
    <t>0720000000</t>
  </si>
  <si>
    <t xml:space="preserve">Основное мероприятие 1 "Обеспечение реализации муниципальных функций в сфере управления муниципальным имуществом муниципального образования городское поселение Умба" </t>
  </si>
  <si>
    <t>0720100000</t>
  </si>
  <si>
    <t>0720129990</t>
  </si>
  <si>
    <t xml:space="preserve">Основное мероприятие 2 "Формирование земельных участков "</t>
  </si>
  <si>
    <t>0720200000</t>
  </si>
  <si>
    <t>0720229990</t>
  </si>
  <si>
    <t xml:space="preserve">Основное мероприятие 3 "Формирование земельных участков "</t>
  </si>
  <si>
    <t>0720300000</t>
  </si>
  <si>
    <t>0720329990</t>
  </si>
  <si>
    <t xml:space="preserve">Основное мероприятие 4 "Изготовление чертежей градостроительных планов земельных участков"</t>
  </si>
  <si>
    <t>0720400000</t>
  </si>
  <si>
    <t>0720429990</t>
  </si>
  <si>
    <t xml:space="preserve">Другие вопросы в области национальной экономики</t>
  </si>
  <si>
    <t>12</t>
  </si>
  <si>
    <t xml:space="preserve">Основное мероприятие 5 "Внесение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</si>
  <si>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0720500000</t>
  </si>
  <si>
    <t>0720529990</t>
  </si>
  <si>
    <t xml:space="preserve">Муниципальная программа 8 "Обеспечение жильем молодых семей муниципального образования городское поселение Умба" </t>
  </si>
  <si>
    <t>0800000000</t>
  </si>
  <si>
    <t xml:space="preserve">Основное мероприятие 1 "Обеспечение деятельности по выполнению муниципальных функций органов местного самоуправления"</t>
  </si>
  <si>
    <t>0800100000</t>
  </si>
  <si>
    <t xml:space="preserve">Реализация мероприятий по обеспечению жильем молодых семей</t>
  </si>
  <si>
    <t>08001L4970</t>
  </si>
  <si>
    <t xml:space="preserve">Социальное обеспечение населения</t>
  </si>
  <si>
    <t xml:space="preserve">Муниципальная программа 9 "Развитие транспортной системы муниципального образования городское поселение Умба"  </t>
  </si>
  <si>
    <t>0900000000</t>
  </si>
  <si>
    <t xml:space="preserve">Основное мероприятие 1 "Осуществление регулярных пассажирских перевозок по муниципальному маршруту"</t>
  </si>
  <si>
    <t>0900100000</t>
  </si>
  <si>
    <t>0900129990</t>
  </si>
  <si>
    <t>Транспорт</t>
  </si>
  <si>
    <t xml:space="preserve">Муниципальная программа 10 "Формирование современной городской среды на территории муниципального образования городское поселение Умба"</t>
  </si>
  <si>
    <t>1000000000</t>
  </si>
  <si>
    <t xml:space="preserve">Основное мероприятие 1 "Повышение уровня благоустройства дворовых территорий муниципального образования городское поселение Умба Терского района"</t>
  </si>
  <si>
    <t>1000100000</t>
  </si>
  <si>
    <t>1000129990</t>
  </si>
  <si>
    <t xml:space="preserve">Основное мероприятие 2 "Повышение уровня благоустройства территорий общего пользования муниципального образования городское поселение Умба Терского района"</t>
  </si>
  <si>
    <t>1000200000</t>
  </si>
  <si>
    <t>1000229990</t>
  </si>
  <si>
    <t xml:space="preserve">Субсидия бюджетам муниципальных образований на реализацию проектов по поддержке местных инициатив</t>
  </si>
  <si>
    <t>1000270950</t>
  </si>
  <si>
    <t xml:space="preserve">Софинансирование субсидии бюджетам муниципальных образований на реализацию проектов по поддержке местных инициатив</t>
  </si>
  <si>
    <t>10002S0950</t>
  </si>
  <si>
    <t xml:space="preserve">Основное мероприятие 3 "Приобретение коммунальной техники"</t>
  </si>
  <si>
    <t>1000300000</t>
  </si>
  <si>
    <t xml:space="preserve">Иной межбюджетный трансферт из областного бюджета местным бюджетам на приобретение коммунальной техники (за счет средств резервного фонда Правительства Мурманской области)</t>
  </si>
  <si>
    <t>100037742U</t>
  </si>
  <si>
    <t xml:space="preserve">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</si>
  <si>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100F2S1210</t>
  </si>
  <si>
    <t xml:space="preserve">Непрограммная деятельность</t>
  </si>
  <si>
    <t>9900000000</t>
  </si>
  <si>
    <t xml:space="preserve">Непрограммная деятельность Совета депутатов муниципального образования городское поселение Умба</t>
  </si>
  <si>
    <t>9920000000</t>
  </si>
  <si>
    <t xml:space="preserve">Расходы на обеспечение функций депутатов представительного органа муниципального образования</t>
  </si>
  <si>
    <t>9920003030</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</si>
  <si>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</si>
  <si>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9920006010</t>
  </si>
  <si>
    <t xml:space="preserve">Расходы на обеспечение функций органов местного самоуправления</t>
  </si>
  <si>
    <t>9920006030</t>
  </si>
  <si>
    <t>9920013060</t>
  </si>
  <si>
    <t xml:space="preserve">Проведение выборов в представительные органы МО ГП Умба</t>
  </si>
  <si>
    <t>9920020530</t>
  </si>
  <si>
    <t xml:space="preserve">Обеспечение проведения выборов и референдумов</t>
  </si>
  <si>
    <t>07</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</si>
  <si>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</si>
  <si>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9920091020</t>
  </si>
  <si>
    <t xml:space="preserve">Межбюджетные трансферты</t>
  </si>
  <si>
    <t>9930000000</t>
  </si>
  <si>
    <t xml:space="preserve">Резервный фонд администрации городского поселения Умба</t>
  </si>
  <si>
    <t>9930029010</t>
  </si>
  <si>
    <t xml:space="preserve">Резервные фонды</t>
  </si>
  <si>
    <t>11</t>
  </si>
  <si>
    <t>ВСЕГО: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</si>
</sst>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0" formatCode="_-* #,##0.00&quot;р.&quot;_-;\-* #,##0.00&quot;р.&quot;_-;_-* &quot;-&quot;??&quot;р.&quot;_-;_-@_-"/>
    <numFmt numFmtId="161" formatCode="_-* #,##0&quot;р.&quot;_-;\-* #,##0&quot;р.&quot;_-;_-* &quot;-&quot;&quot;р.&quot;_-;_-@_-"/>
    <numFmt numFmtId="162" formatCode="_-* #,##0.00_р_._-;\-* #,##0.00_р_._-;_-* &quot;-&quot;??_р_._-;_-@_-"/>
    <numFmt numFmtId="163" formatCode="_-* #,##0_р_._-;\-* #,##0_р_._-;_-* &quot;-&quot;_р_._-;_-@_-"/>
    <numFmt numFmtId="164" formatCode="#,##0.0"/>
  </numFmts>
  <fonts count="32">
    <font>
      <sz val="10.000000"/>
      <color theme="1"/>
      <name val="Arial Cyr"/>
    </font>
    <font>
      <sz val="11.000000"/>
      <color theme="1" tint="0"/>
      <name val="Calibri"/>
      <scheme val="minor"/>
    </font>
    <font>
      <sz val="11.000000"/>
      <color theme="0" tint="0"/>
      <name val="Calibri"/>
      <scheme val="minor"/>
    </font>
    <font>
      <sz val="11.000000"/>
      <color rgb="FF3F3F76"/>
      <name val="Calibri"/>
      <scheme val="minor"/>
    </font>
    <font>
      <b/>
      <sz val="11.000000"/>
      <color rgb="FF3F3F3F"/>
      <name val="Calibri"/>
      <scheme val="minor"/>
    </font>
    <font>
      <b/>
      <sz val="11.000000"/>
      <color rgb="FFFA7D00"/>
      <name val="Calibri"/>
      <scheme val="minor"/>
    </font>
    <font>
      <u/>
      <sz val="7.500000"/>
      <color indexed="4"/>
      <name val="Arial Cyr"/>
    </font>
    <font>
      <sz val="10.000000"/>
      <name val="Arial"/>
    </font>
    <font>
      <b/>
      <sz val="15.000000"/>
      <color theme="3" tint="0"/>
      <name val="Calibri"/>
      <scheme val="minor"/>
    </font>
    <font>
      <b/>
      <sz val="13.000000"/>
      <color theme="3" tint="0"/>
      <name val="Calibri"/>
      <scheme val="minor"/>
    </font>
    <font>
      <b/>
      <sz val="11.000000"/>
      <color theme="3" tint="0"/>
      <name val="Calibri"/>
      <scheme val="minor"/>
    </font>
    <font>
      <b/>
      <sz val="11.000000"/>
      <color theme="1" tint="0"/>
      <name val="Calibri"/>
      <scheme val="minor"/>
    </font>
    <font>
      <b/>
      <sz val="11.000000"/>
      <color theme="0" tint="0"/>
      <name val="Calibri"/>
      <scheme val="minor"/>
    </font>
    <font>
      <b/>
      <sz val="18.000000"/>
      <color theme="3" tint="0"/>
      <name val="Cambria"/>
      <scheme val="major"/>
    </font>
    <font>
      <sz val="11.000000"/>
      <color rgb="FF9C6500"/>
      <name val="Calibri"/>
      <scheme val="minor"/>
    </font>
    <font>
      <sz val="10.000000"/>
      <color indexed="64"/>
      <name val="Times New Roman"/>
    </font>
    <font>
      <u/>
      <sz val="7.500000"/>
      <color indexed="20"/>
      <name val="Arial Cyr"/>
    </font>
    <font>
      <sz val="11.000000"/>
      <color rgb="FF9C0006"/>
      <name val="Calibri"/>
      <scheme val="minor"/>
    </font>
    <font>
      <i/>
      <sz val="11.000000"/>
      <color rgb="FF7F7F7F"/>
      <name val="Calibri"/>
      <scheme val="minor"/>
    </font>
    <font>
      <sz val="11.000000"/>
      <color rgb="FFFA7D00"/>
      <name val="Calibri"/>
      <scheme val="minor"/>
    </font>
    <font>
      <sz val="11.000000"/>
      <color indexed="2"/>
      <name val="Calibri"/>
      <scheme val="minor"/>
    </font>
    <font>
      <sz val="11.000000"/>
      <color rgb="FF006100"/>
      <name val="Calibri"/>
      <scheme val="minor"/>
    </font>
    <font>
      <sz val="12.000000"/>
      <name val="Times New Roman Cyr"/>
    </font>
    <font>
      <sz val="12.000000"/>
      <name val="Times New Roman"/>
    </font>
    <font>
      <b/>
      <sz val="12.000000"/>
      <name val="Times New Roman Cyr"/>
    </font>
    <font>
      <sz val="9.000000"/>
      <name val="Times New Roman CYR"/>
    </font>
    <font>
      <sz val="10.000000"/>
      <name val="Times New Roman CYR"/>
    </font>
    <font>
      <i/>
      <sz val="8.000000"/>
      <color indexed="64"/>
      <name val="Times New Roman"/>
    </font>
    <font>
      <b/>
      <sz val="10.000000"/>
      <name val="Times New Roman CYR"/>
    </font>
    <font>
      <sz val="10.000000"/>
      <name val="Times New Roman Cyr"/>
    </font>
    <font>
      <sz val="12.000000"/>
      <color theme="1" tint="0"/>
      <name val="Times New Roman"/>
    </font>
    <font>
      <sz val="12.000000"/>
      <color indexed="64"/>
      <name val="Times New Roman"/>
    </font>
  </fonts>
  <fills count="35">
    <fill>
      <patternFill patternType="none"/>
    </fill>
    <fill>
      <patternFill patternType="gray125"/>
    </fill>
    <fill>
      <patternFill patternType="solid">
        <fgColor theme="4" tint="0.79998199999999997"/>
        <bgColor indexed="65"/>
      </patternFill>
    </fill>
    <fill>
      <patternFill patternType="solid">
        <fgColor theme="5" tint="0.79998199999999997"/>
        <bgColor indexed="65"/>
      </patternFill>
    </fill>
    <fill>
      <patternFill patternType="solid">
        <fgColor theme="6" tint="0.79998199999999997"/>
        <bgColor indexed="65"/>
      </patternFill>
    </fill>
    <fill>
      <patternFill patternType="solid">
        <fgColor theme="7" tint="0.79998199999999997"/>
        <bgColor indexed="65"/>
      </patternFill>
    </fill>
    <fill>
      <patternFill patternType="solid">
        <fgColor theme="8" tint="0.79998199999999997"/>
        <bgColor indexed="65"/>
      </patternFill>
    </fill>
    <fill>
      <patternFill patternType="solid">
        <fgColor theme="9" tint="0.79998199999999997"/>
        <bgColor indexed="65"/>
      </patternFill>
    </fill>
    <fill>
      <patternFill patternType="solid">
        <fgColor theme="4" tint="0.59999400000000003"/>
        <bgColor indexed="65"/>
      </patternFill>
    </fill>
    <fill>
      <patternFill patternType="solid">
        <fgColor theme="5" tint="0.59999400000000003"/>
        <bgColor indexed="65"/>
      </patternFill>
    </fill>
    <fill>
      <patternFill patternType="solid">
        <fgColor theme="6" tint="0.59999400000000003"/>
        <bgColor indexed="65"/>
      </patternFill>
    </fill>
    <fill>
      <patternFill patternType="solid">
        <fgColor theme="7" tint="0.59999400000000003"/>
        <bgColor indexed="65"/>
      </patternFill>
    </fill>
    <fill>
      <patternFill patternType="solid">
        <fgColor theme="8" tint="0.59999400000000003"/>
        <bgColor indexed="65"/>
      </patternFill>
    </fill>
    <fill>
      <patternFill patternType="solid">
        <fgColor theme="9" tint="0.59999400000000003"/>
        <bgColor indexed="65"/>
      </patternFill>
    </fill>
    <fill>
      <patternFill patternType="solid">
        <fgColor theme="4" tint="0.399976"/>
        <bgColor indexed="65"/>
      </patternFill>
    </fill>
    <fill>
      <patternFill patternType="solid">
        <fgColor theme="5" tint="0.399976"/>
        <bgColor indexed="65"/>
      </patternFill>
    </fill>
    <fill>
      <patternFill patternType="solid">
        <fgColor theme="6" tint="0.399976"/>
        <bgColor indexed="65"/>
      </patternFill>
    </fill>
    <fill>
      <patternFill patternType="solid">
        <fgColor theme="7" tint="0.399976"/>
        <bgColor indexed="65"/>
      </patternFill>
    </fill>
    <fill>
      <patternFill patternType="solid">
        <fgColor theme="8" tint="0.399976"/>
        <bgColor indexed="65"/>
      </patternFill>
    </fill>
    <fill>
      <patternFill patternType="solid">
        <fgColor theme="9" tint="0.399976"/>
        <bgColor indexed="65"/>
      </patternFill>
    </fill>
    <fill>
      <patternFill patternType="solid">
        <fgColor theme="4" tint="0"/>
        <bgColor indexed="65"/>
      </patternFill>
    </fill>
    <fill>
      <patternFill patternType="solid">
        <fgColor theme="5" tint="0"/>
        <bgColor indexed="65"/>
      </patternFill>
    </fill>
    <fill>
      <patternFill patternType="solid">
        <fgColor theme="6" tint="0"/>
        <bgColor indexed="65"/>
      </patternFill>
    </fill>
    <fill>
      <patternFill patternType="solid">
        <fgColor theme="7" tint="0"/>
        <bgColor indexed="65"/>
      </patternFill>
    </fill>
    <fill>
      <patternFill patternType="solid">
        <fgColor theme="8" tint="0"/>
        <bgColor indexed="65"/>
      </patternFill>
    </fill>
    <fill>
      <patternFill patternType="solid">
        <fgColor theme="9" tint="0"/>
        <bgColor indexed="65"/>
      </patternFill>
    </fill>
    <fill>
      <patternFill patternType="solid">
        <fgColor indexed="47"/>
        <bgColor indexed="65"/>
      </patternFill>
    </fill>
    <fill>
      <patternFill patternType="solid">
        <fgColor rgb="FFF2F2F2"/>
        <bgColor indexed="65"/>
      </patternFill>
    </fill>
    <fill>
      <patternFill patternType="solid">
        <fgColor rgb="FFA5A5A5"/>
        <bgColor indexed="65"/>
      </patternFill>
    </fill>
    <fill>
      <patternFill patternType="solid">
        <fgColor rgb="FFFFEB9C"/>
        <bgColor indexed="65"/>
      </patternFill>
    </fill>
    <fill>
      <patternFill patternType="solid">
        <fgColor rgb="FFFFC7CE"/>
        <bgColor indexed="65"/>
      </patternFill>
    </fill>
    <fill>
      <patternFill patternType="solid">
        <fgColor indexed="26"/>
        <bgColor indexed="65"/>
      </patternFill>
    </fill>
    <fill>
      <patternFill patternType="solid">
        <fgColor rgb="FFC6EFCE"/>
        <bgColor indexed="65"/>
      </patternFill>
    </fill>
    <fill>
      <patternFill patternType="solid">
        <fgColor theme="0" tint="0"/>
        <bgColor theme="0" tint="0"/>
      </patternFill>
    </fill>
    <fill>
      <patternFill patternType="solid">
        <fgColor theme="0"/>
        <bgColor theme="0"/>
      </patternFill>
    </fill>
  </fills>
  <borders count="22">
    <border>
      <left style="none"/>
      <right style="none"/>
      <top style="none"/>
      <bottom style="none"/>
      <diagonal style="none"/>
    </border>
    <border>
      <left style="thin">
        <color rgb="FF7F7F7F"/>
      </left>
      <right style="thin">
        <color rgb="FF7F7F7F"/>
      </right>
      <top style="thin">
        <color rgb="FF7F7F7F"/>
      </top>
      <bottom style="thin">
        <color rgb="FF7F7F7F"/>
      </bottom>
      <diagonal style="none"/>
    </border>
    <border>
      <left style="thin">
        <color rgb="FF3F3F3F"/>
      </left>
      <right style="thin">
        <color rgb="FF3F3F3F"/>
      </right>
      <top style="thin">
        <color rgb="FF3F3F3F"/>
      </top>
      <bottom style="thin">
        <color rgb="FF3F3F3F"/>
      </bottom>
      <diagonal style="none"/>
    </border>
    <border>
      <left style="none"/>
      <right style="none"/>
      <top style="none"/>
      <bottom style="thick">
        <color theme="4" tint="0"/>
      </bottom>
      <diagonal style="none"/>
    </border>
    <border>
      <left style="none"/>
      <right style="none"/>
      <top style="none"/>
      <bottom style="thick">
        <color theme="4" tint="0.49998500000000001"/>
      </bottom>
      <diagonal style="none"/>
    </border>
    <border>
      <left style="none"/>
      <right style="none"/>
      <top style="none"/>
      <bottom style="medium">
        <color theme="4" tint="0.399976"/>
      </bottom>
      <diagonal style="none"/>
    </border>
    <border>
      <left style="none"/>
      <right style="none"/>
      <top style="thin">
        <color theme="4" tint="0"/>
      </top>
      <bottom style="double">
        <color theme="4" tint="0"/>
      </bottom>
      <diagonal style="none"/>
    </border>
    <border>
      <left style="double">
        <color rgb="FF3F3F3F"/>
      </left>
      <right style="double">
        <color rgb="FF3F3F3F"/>
      </right>
      <top style="double">
        <color rgb="FF3F3F3F"/>
      </top>
      <bottom style="double">
        <color rgb="FF3F3F3F"/>
      </bottom>
      <diagonal style="none"/>
    </border>
    <border>
      <left style="thin">
        <color rgb="FFB2B2B2"/>
      </left>
      <right style="thin">
        <color rgb="FFB2B2B2"/>
      </right>
      <top style="thin">
        <color rgb="FFB2B2B2"/>
      </top>
      <bottom style="thin">
        <color rgb="FFB2B2B2"/>
      </bottom>
      <diagonal style="none"/>
    </border>
    <border>
      <left style="none"/>
      <right style="none"/>
      <top style="none"/>
      <bottom style="double">
        <color rgb="FFFF8001"/>
      </bottom>
      <diagonal style="none"/>
    </border>
    <border>
      <left style="thin">
        <color auto="1"/>
      </left>
      <right style="thin">
        <color auto="1"/>
      </right>
      <top style="thin">
        <color auto="1"/>
      </top>
      <bottom style="none"/>
      <diagonal style="none"/>
    </border>
    <border>
      <left style="thin">
        <color indexed="64"/>
      </left>
      <right style="none"/>
      <top style="thin">
        <color indexed="64"/>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thin">
        <color theme="1"/>
      </left>
      <right style="thin">
        <color theme="1"/>
      </right>
      <top style="thin">
        <color theme="1"/>
      </top>
      <bottom style="thin">
        <color theme="1"/>
      </bottom>
      <diagonal style="none"/>
    </border>
    <border>
      <left style="none"/>
      <right style="thin">
        <color auto="1"/>
      </right>
      <top style="thin">
        <color auto="1"/>
      </top>
      <bottom style="thin">
        <color auto="1"/>
      </bottom>
      <diagonal style="none"/>
    </border>
    <border>
      <left style="none"/>
      <right style="thin">
        <color auto="1"/>
      </right>
      <top style="none"/>
      <bottom style="thin">
        <color auto="1"/>
      </bottom>
      <diagonal style="none"/>
    </border>
    <border>
      <left style="thin">
        <color auto="1"/>
      </left>
      <right style="thin">
        <color auto="1"/>
      </right>
      <top style="none"/>
      <bottom style="thin">
        <color auto="1"/>
      </bottom>
      <diagonal style="none"/>
    </border>
    <border>
      <left style="thin">
        <color auto="1"/>
      </left>
      <right style="none"/>
      <top style="none"/>
      <bottom style="thin">
        <color auto="1"/>
      </bottom>
      <diagonal style="none"/>
    </border>
    <border>
      <left style="none"/>
      <right style="thin">
        <color auto="1"/>
      </right>
      <top style="thin">
        <color auto="1"/>
      </top>
      <bottom style="none"/>
      <diagonal style="none"/>
    </border>
    <border>
      <left style="thin">
        <color auto="1"/>
      </left>
      <right style="none"/>
      <top style="thin">
        <color auto="1"/>
      </top>
      <bottom style="none"/>
      <diagonal style="none"/>
    </border>
    <border>
      <left style="none"/>
      <right style="thin">
        <color theme="1"/>
      </right>
      <top style="thin">
        <color theme="1"/>
      </top>
      <bottom style="thin">
        <color theme="1"/>
      </bottom>
      <diagonal style="none"/>
    </border>
  </borders>
  <cellStyleXfs count="50">
    <xf fontId="0" fillId="0" borderId="0" numFmtId="0" applyNumberFormat="1" applyFont="1" applyFill="1" applyBorder="1"/>
    <xf fontId="1" fillId="2" borderId="0" numFmtId="0" applyNumberFormat="1" applyFont="1" applyFill="1" applyBorder="1"/>
    <xf fontId="1" fillId="3" borderId="0" numFmtId="0" applyNumberFormat="1" applyFont="1" applyFill="1" applyBorder="1"/>
    <xf fontId="1" fillId="4" borderId="0" numFmtId="0" applyNumberFormat="1" applyFont="1" applyFill="1" applyBorder="1"/>
    <xf fontId="1" fillId="5" borderId="0" numFmtId="0" applyNumberFormat="1" applyFont="1" applyFill="1" applyBorder="1"/>
    <xf fontId="1" fillId="6" borderId="0" numFmtId="0" applyNumberFormat="1" applyFont="1" applyFill="1" applyBorder="1"/>
    <xf fontId="1" fillId="7" borderId="0" numFmtId="0" applyNumberFormat="1" applyFont="1" applyFill="1" applyBorder="1"/>
    <xf fontId="1" fillId="8" borderId="0" numFmtId="0" applyNumberFormat="1" applyFont="1" applyFill="1" applyBorder="1"/>
    <xf fontId="1" fillId="9" borderId="0" numFmtId="0" applyNumberFormat="1" applyFont="1" applyFill="1" applyBorder="1"/>
    <xf fontId="1" fillId="10" borderId="0" numFmtId="0" applyNumberFormat="1" applyFont="1" applyFill="1" applyBorder="1"/>
    <xf fontId="1" fillId="11" borderId="0" numFmtId="0" applyNumberFormat="1" applyFont="1" applyFill="1" applyBorder="1"/>
    <xf fontId="1" fillId="12" borderId="0" numFmtId="0" applyNumberFormat="1" applyFont="1" applyFill="1" applyBorder="1"/>
    <xf fontId="1" fillId="13" borderId="0" numFmtId="0" applyNumberFormat="1" applyFont="1" applyFill="1" applyBorder="1"/>
    <xf fontId="2" fillId="14" borderId="0" numFmtId="0" applyNumberFormat="1" applyFont="1" applyFill="1" applyBorder="1"/>
    <xf fontId="2" fillId="15" borderId="0" numFmtId="0" applyNumberFormat="1" applyFont="1" applyFill="1" applyBorder="1"/>
    <xf fontId="2" fillId="16" borderId="0" numFmtId="0" applyNumberFormat="1" applyFont="1" applyFill="1" applyBorder="1"/>
    <xf fontId="2" fillId="17" borderId="0" numFmtId="0" applyNumberFormat="1" applyFont="1" applyFill="1" applyBorder="1"/>
    <xf fontId="2" fillId="18" borderId="0" numFmtId="0" applyNumberFormat="1" applyFont="1" applyFill="1" applyBorder="1"/>
    <xf fontId="2" fillId="19" borderId="0" numFmtId="0" applyNumberFormat="1" applyFont="1" applyFill="1" applyBorder="1"/>
    <xf fontId="2" fillId="20" borderId="0" numFmtId="0" applyNumberFormat="1" applyFont="1" applyFill="1" applyBorder="1"/>
    <xf fontId="2" fillId="21" borderId="0" numFmtId="0" applyNumberFormat="1" applyFont="1" applyFill="1" applyBorder="1"/>
    <xf fontId="2" fillId="22" borderId="0" numFmtId="0" applyNumberFormat="1" applyFont="1" applyFill="1" applyBorder="1"/>
    <xf fontId="2" fillId="23" borderId="0" numFmtId="0" applyNumberFormat="1" applyFont="1" applyFill="1" applyBorder="1"/>
    <xf fontId="2" fillId="24" borderId="0" numFmtId="0" applyNumberFormat="1" applyFont="1" applyFill="1" applyBorder="1"/>
    <xf fontId="2" fillId="25" borderId="0" numFmtId="0" applyNumberFormat="1" applyFont="1" applyFill="1" applyBorder="1"/>
    <xf fontId="3" fillId="26" borderId="1" numFmtId="0" applyNumberFormat="1" applyFont="1" applyFill="1" applyBorder="1"/>
    <xf fontId="4" fillId="27" borderId="2" numFmtId="0" applyNumberFormat="1" applyFont="1" applyFill="1" applyBorder="1"/>
    <xf fontId="5" fillId="27" borderId="1" numFmtId="0" applyNumberFormat="1" applyFont="1" applyFill="1" applyBorder="1"/>
    <xf fontId="6" fillId="0" borderId="0" numFmtId="0" applyNumberFormat="1" applyFont="1" applyFill="1" applyBorder="1">
      <alignment vertical="top"/>
    </xf>
    <xf fontId="7" fillId="0" borderId="0" numFmtId="160" applyNumberFormat="1" applyFont="1" applyFill="1" applyBorder="1"/>
    <xf fontId="7" fillId="0" borderId="0" numFmtId="161" applyNumberFormat="1" applyFont="1" applyFill="1" applyBorder="1"/>
    <xf fontId="8" fillId="0" borderId="3" numFmtId="0" applyNumberFormat="1" applyFont="1" applyFill="1" applyBorder="1"/>
    <xf fontId="9" fillId="0" borderId="4" numFmtId="0" applyNumberFormat="1" applyFont="1" applyFill="1" applyBorder="1"/>
    <xf fontId="10" fillId="0" borderId="5" numFmtId="0" applyNumberFormat="1" applyFont="1" applyFill="1" applyBorder="1"/>
    <xf fontId="10" fillId="0" borderId="0" numFmtId="0" applyNumberFormat="1" applyFont="1" applyFill="1" applyBorder="1"/>
    <xf fontId="11" fillId="0" borderId="6" numFmtId="0" applyNumberFormat="1" applyFont="1" applyFill="1" applyBorder="1"/>
    <xf fontId="12" fillId="28" borderId="7" numFmtId="0" applyNumberFormat="1" applyFont="1" applyFill="1" applyBorder="1"/>
    <xf fontId="13" fillId="0" borderId="0" numFmtId="0" applyNumberFormat="1" applyFont="1" applyFill="1" applyBorder="1"/>
    <xf fontId="14" fillId="29" borderId="0" numFmtId="0" applyNumberFormat="1" applyFont="1" applyFill="1" applyBorder="1"/>
    <xf fontId="15" fillId="0" borderId="0" numFmtId="0" applyNumberFormat="1" applyFont="1" applyFill="1" applyBorder="1">
      <alignment vertical="top" wrapText="1"/>
    </xf>
    <xf fontId="16" fillId="0" borderId="0" numFmtId="0" applyNumberFormat="1" applyFont="1" applyFill="1" applyBorder="1">
      <alignment vertical="top"/>
    </xf>
    <xf fontId="17" fillId="30" borderId="0" numFmtId="0" applyNumberFormat="1" applyFont="1" applyFill="1" applyBorder="1"/>
    <xf fontId="18" fillId="0" borderId="0" numFmtId="0" applyNumberFormat="1" applyFont="1" applyFill="1" applyBorder="1"/>
    <xf fontId="0" fillId="31" borderId="8" numFmtId="0" applyNumberFormat="1" applyFont="1" applyFill="1" applyBorder="1"/>
    <xf fontId="7" fillId="0" borderId="0" numFmtId="9" applyNumberFormat="1" applyFont="1" applyFill="1" applyBorder="1"/>
    <xf fontId="19" fillId="0" borderId="9" numFmtId="0" applyNumberFormat="1" applyFont="1" applyFill="1" applyBorder="1"/>
    <xf fontId="20" fillId="0" borderId="0" numFmtId="0" applyNumberFormat="1" applyFont="1" applyFill="1" applyBorder="1"/>
    <xf fontId="7" fillId="0" borderId="0" numFmtId="162" applyNumberFormat="1" applyFont="1" applyFill="1" applyBorder="1"/>
    <xf fontId="7" fillId="0" borderId="0" numFmtId="163" applyNumberFormat="1" applyFont="1" applyFill="1" applyBorder="1"/>
    <xf fontId="21" fillId="32" borderId="0" numFmtId="0" applyNumberFormat="1" applyFont="1" applyFill="1" applyBorder="1"/>
  </cellStyleXfs>
  <cellXfs count="104">
    <xf fontId="0" fillId="0" borderId="0" numFmtId="0" xfId="0"/>
    <xf fontId="22" fillId="33" borderId="0" numFmtId="0" xfId="0" applyFont="1" applyFill="1" applyAlignment="1">
      <alignment vertical="center" wrapText="1"/>
    </xf>
    <xf fontId="22" fillId="33" borderId="0" numFmtId="49" xfId="0" applyNumberFormat="1" applyFont="1" applyFill="1" applyAlignment="1">
      <alignment vertical="center" wrapText="1"/>
    </xf>
    <xf fontId="22" fillId="33" borderId="0" numFmtId="49" xfId="0" applyNumberFormat="1" applyFont="1" applyFill="1" applyAlignment="1">
      <alignment horizontal="center" vertical="center"/>
    </xf>
    <xf fontId="22" fillId="33" borderId="0" numFmtId="3" xfId="0" applyNumberFormat="1" applyFont="1" applyFill="1" applyAlignment="1">
      <alignment horizontal="right"/>
    </xf>
    <xf fontId="22" fillId="33" borderId="0" numFmtId="0" xfId="0" applyFont="1" applyFill="1"/>
    <xf fontId="23" fillId="33" borderId="0" numFmtId="0" xfId="0" applyFont="1" applyFill="1" applyAlignment="1">
      <alignment horizontal="right" wrapText="1"/>
    </xf>
    <xf fontId="23" fillId="33" borderId="0" numFmtId="49" xfId="0" applyNumberFormat="1" applyFont="1" applyFill="1" applyAlignment="1">
      <alignment horizontal="right" wrapText="1"/>
    </xf>
    <xf fontId="23" fillId="33" borderId="0" numFmtId="0" xfId="0" applyFont="1" applyFill="1" applyAlignment="1">
      <alignment horizontal="right" vertical="center" wrapText="1"/>
    </xf>
    <xf fontId="23" fillId="33" borderId="0" numFmtId="49" xfId="0" applyNumberFormat="1" applyFont="1" applyFill="1" applyAlignment="1">
      <alignment horizontal="center" vertical="center"/>
    </xf>
    <xf fontId="23" fillId="33" borderId="0" numFmtId="49" xfId="0" applyNumberFormat="1" applyFont="1" applyFill="1" applyAlignment="1">
      <alignment horizontal="right" vertical="center"/>
    </xf>
    <xf fontId="23" fillId="33" borderId="0" numFmtId="0" xfId="0" applyFont="1" applyFill="1"/>
    <xf fontId="23" fillId="33" borderId="0" numFmtId="0" xfId="0" applyFont="1" applyFill="1" applyAlignment="1">
      <alignment horizontal="right"/>
    </xf>
    <xf fontId="24" fillId="33" borderId="0" numFmtId="3" xfId="0" applyNumberFormat="1" applyFont="1" applyFill="1" applyAlignment="1">
      <alignment horizontal="center" wrapText="1"/>
    </xf>
    <xf fontId="22" fillId="33" borderId="0" numFmtId="49" xfId="0" applyNumberFormat="1" applyFont="1" applyFill="1" applyAlignment="1">
      <alignment horizontal="center" vertical="center" wrapText="1"/>
    </xf>
    <xf fontId="25" fillId="33" borderId="0" numFmtId="49" xfId="0" applyNumberFormat="1" applyFont="1" applyFill="1" applyAlignment="1">
      <alignment horizontal="center"/>
    </xf>
    <xf fontId="25" fillId="33" borderId="0" numFmtId="49" xfId="0" applyNumberFormat="1" applyFont="1" applyFill="1" applyAlignment="1">
      <alignment horizontal="right"/>
    </xf>
    <xf fontId="26" fillId="33" borderId="0" numFmtId="0" xfId="0" applyFont="1" applyFill="1" applyAlignment="1">
      <alignment horizontal="center" vertical="center"/>
    </xf>
    <xf fontId="26" fillId="33" borderId="10" numFmtId="0" xfId="0" applyFont="1" applyFill="1" applyBorder="1" applyAlignment="1">
      <alignment horizontal="center" vertical="center" wrapText="1"/>
    </xf>
    <xf fontId="26" fillId="33" borderId="11" numFmtId="49" xfId="0" applyNumberFormat="1" applyFont="1" applyFill="1" applyBorder="1" applyAlignment="1">
      <alignment horizontal="center" vertical="center" wrapText="1"/>
    </xf>
    <xf fontId="26" fillId="33" borderId="12" numFmtId="49" xfId="0" applyNumberFormat="1" applyFont="1" applyFill="1" applyBorder="1" applyAlignment="1">
      <alignment horizontal="center" vertical="center" wrapText="1"/>
    </xf>
    <xf fontId="26" fillId="33" borderId="12" numFmtId="49" xfId="0" applyNumberFormat="1" applyFont="1" applyFill="1" applyBorder="1" applyAlignment="1">
      <alignment horizontal="center" vertical="center"/>
    </xf>
    <xf fontId="27" fillId="33" borderId="12" numFmtId="0" xfId="0" applyFont="1" applyFill="1" applyBorder="1" applyAlignment="1">
      <alignment horizontal="center" vertical="center" wrapText="1"/>
    </xf>
    <xf fontId="28" fillId="33" borderId="0" numFmtId="0" xfId="0" applyFont="1" applyFill="1" applyAlignment="1">
      <alignment horizontal="center" vertical="center"/>
    </xf>
    <xf fontId="22" fillId="33" borderId="12" numFmtId="0" xfId="0" applyFont="1" applyFill="1" applyBorder="1" applyAlignment="1">
      <alignment horizontal="left" vertical="center" wrapText="1"/>
    </xf>
    <xf fontId="22" fillId="33" borderId="13" numFmtId="49" xfId="0" applyNumberFormat="1" applyFont="1" applyFill="1" applyBorder="1" applyAlignment="1">
      <alignment horizontal="center"/>
    </xf>
    <xf fontId="29" fillId="33" borderId="12" numFmtId="49" xfId="0" applyNumberFormat="1" applyFont="1" applyFill="1" applyBorder="1" applyAlignment="1">
      <alignment horizontal="center" vertical="center" wrapText="1"/>
    </xf>
    <xf fontId="29" fillId="33" borderId="12" numFmtId="49" xfId="0" applyNumberFormat="1" applyFont="1" applyFill="1" applyBorder="1" applyAlignment="1">
      <alignment horizontal="center" vertical="center"/>
    </xf>
    <xf fontId="22" fillId="33" borderId="12" numFmtId="4" xfId="0" applyNumberFormat="1" applyFont="1" applyFill="1" applyBorder="1" applyAlignment="1">
      <alignment horizontal="right" wrapText="1"/>
    </xf>
    <xf fontId="22" fillId="33" borderId="12" numFmtId="49" xfId="0" applyNumberFormat="1" applyFont="1" applyFill="1" applyBorder="1" applyAlignment="1">
      <alignment horizontal="center" vertical="center"/>
    </xf>
    <xf fontId="23" fillId="33" borderId="12" numFmtId="0" xfId="0" applyFont="1" applyFill="1" applyBorder="1" applyAlignment="1">
      <alignment wrapText="1"/>
    </xf>
    <xf fontId="22" fillId="33" borderId="12" numFmtId="49" xfId="0" applyNumberFormat="1" applyFont="1" applyFill="1" applyBorder="1" applyAlignment="1">
      <alignment horizontal="center"/>
    </xf>
    <xf fontId="22" fillId="33" borderId="12" numFmtId="4" xfId="0" applyNumberFormat="1" applyFont="1" applyFill="1" applyBorder="1" applyAlignment="1">
      <alignment horizontal="right"/>
    </xf>
    <xf fontId="30" fillId="33" borderId="12" numFmtId="0" xfId="0" applyFont="1" applyFill="1" applyBorder="1" applyAlignment="1">
      <alignment horizontal="left" vertical="center" wrapText="1"/>
    </xf>
    <xf fontId="23" fillId="33" borderId="12" numFmtId="0" xfId="0" applyFont="1" applyFill="1" applyBorder="1" applyAlignment="1">
      <alignment horizontal="left" vertical="center" wrapText="1"/>
    </xf>
    <xf fontId="22" fillId="33" borderId="12" numFmtId="0" xfId="0" applyFont="1" applyFill="1" applyBorder="1" applyAlignment="1">
      <alignment vertical="center" wrapText="1"/>
    </xf>
    <xf fontId="22" fillId="33" borderId="0" numFmtId="0" xfId="0" applyFont="1" applyFill="1" applyAlignment="1">
      <alignment horizontal="left" wrapText="1"/>
    </xf>
    <xf fontId="22" fillId="33" borderId="12" numFmtId="49" xfId="0" applyNumberFormat="1" applyFont="1" applyFill="1" applyBorder="1" applyAlignment="1">
      <alignment horizontal="center" vertical="center" wrapText="1"/>
    </xf>
    <xf fontId="22" fillId="33" borderId="12" numFmtId="49" xfId="0" applyNumberFormat="1" applyFont="1" applyFill="1" applyBorder="1" applyAlignment="1">
      <alignment horizontal="left" vertical="center" wrapText="1"/>
    </xf>
    <xf fontId="23" fillId="33" borderId="12" numFmtId="49" xfId="0" applyNumberFormat="1" applyFont="1" applyFill="1" applyBorder="1" applyAlignment="1">
      <alignment horizontal="center" vertical="center" wrapText="1"/>
    </xf>
    <xf fontId="23" fillId="34" borderId="12" numFmtId="0" xfId="0" applyFont="1" applyFill="1" applyBorder="1" applyAlignment="1">
      <alignment horizontal="left" vertical="center" wrapText="1"/>
    </xf>
    <xf fontId="22" fillId="33" borderId="12" numFmtId="49" xfId="0" applyNumberFormat="1" applyFont="1" applyFill="1" applyBorder="1" applyAlignment="1">
      <alignment horizontal="center"/>
    </xf>
    <xf fontId="23" fillId="33" borderId="12" numFmtId="49" xfId="0" applyNumberFormat="1" applyFont="1" applyFill="1" applyBorder="1" applyAlignment="1">
      <alignment horizontal="center" wrapText="1"/>
    </xf>
    <xf fontId="31" fillId="33" borderId="12" numFmtId="49" xfId="0" applyNumberFormat="1" applyFont="1" applyFill="1" applyBorder="1" applyAlignment="1">
      <alignment horizontal="center" vertical="center"/>
    </xf>
    <xf fontId="22" fillId="33" borderId="12" numFmtId="49" xfId="0" applyNumberFormat="1" applyFont="1" applyFill="1" applyBorder="1" applyAlignment="1">
      <alignment horizontal="center" wrapText="1"/>
    </xf>
    <xf fontId="31" fillId="33" borderId="12" numFmtId="0" xfId="0" applyFont="1" applyFill="1" applyBorder="1" applyAlignment="1" applyProtection="1">
      <alignment horizontal="left" vertical="center" wrapText="1"/>
    </xf>
    <xf fontId="23" fillId="33" borderId="12" numFmtId="49" xfId="0" applyNumberFormat="1" applyFont="1" applyFill="1" applyBorder="1" applyAlignment="1">
      <alignment horizontal="center" wrapText="1"/>
    </xf>
    <xf fontId="22" fillId="33" borderId="0" numFmtId="49" xfId="0" applyNumberFormat="1" applyFont="1" applyFill="1" applyAlignment="1">
      <alignment horizontal="center" vertical="center"/>
    </xf>
    <xf fontId="22" fillId="33" borderId="12" numFmtId="49" xfId="0" applyNumberFormat="1" applyFont="1" applyFill="1" applyBorder="1" applyAlignment="1">
      <alignment horizontal="center" vertical="center"/>
    </xf>
    <xf fontId="23" fillId="33" borderId="12" numFmtId="0" xfId="0" applyFont="1" applyFill="1" applyBorder="1" applyAlignment="1">
      <alignment horizontal="center" vertical="center" wrapText="1"/>
    </xf>
    <xf fontId="22" fillId="33" borderId="12" numFmtId="49" xfId="0" applyNumberFormat="1" applyFont="1" applyFill="1" applyBorder="1" applyAlignment="1">
      <alignment horizontal="center" vertical="center" wrapText="1"/>
    </xf>
    <xf fontId="23" fillId="33" borderId="0" numFmtId="49" xfId="0" applyNumberFormat="1" applyFont="1" applyFill="1" applyAlignment="1">
      <alignment horizontal="center" vertical="center" wrapText="1"/>
    </xf>
    <xf fontId="23" fillId="33" borderId="12" numFmtId="49" xfId="0" applyNumberFormat="1" applyFont="1" applyFill="1" applyBorder="1" applyAlignment="1">
      <alignment horizontal="center" vertical="center" wrapText="1"/>
    </xf>
    <xf fontId="23" fillId="33" borderId="10" numFmtId="49" xfId="0" applyNumberFormat="1" applyFont="1" applyFill="1" applyBorder="1" applyAlignment="1">
      <alignment horizontal="center" vertical="center" wrapText="1"/>
    </xf>
    <xf fontId="23" fillId="33" borderId="13" numFmtId="49" xfId="0" applyNumberFormat="1" applyFont="1" applyFill="1" applyBorder="1" applyAlignment="1">
      <alignment horizontal="center" wrapText="1"/>
    </xf>
    <xf fontId="22" fillId="33" borderId="14" numFmtId="49" xfId="0" applyNumberFormat="1" applyFont="1" applyFill="1" applyBorder="1" applyAlignment="1">
      <alignment horizontal="center" vertical="center"/>
    </xf>
    <xf fontId="23" fillId="33" borderId="14" numFmtId="49" xfId="0" applyNumberFormat="1" applyFont="1" applyFill="1" applyBorder="1" applyAlignment="1">
      <alignment horizontal="center" vertical="center" wrapText="1"/>
    </xf>
    <xf fontId="22" fillId="33" borderId="15" numFmtId="4" xfId="0" applyNumberFormat="1" applyFont="1" applyFill="1" applyBorder="1" applyAlignment="1">
      <alignment horizontal="right"/>
    </xf>
    <xf fontId="22" fillId="33" borderId="16" numFmtId="49" xfId="0" applyNumberFormat="1" applyFont="1" applyFill="1" applyBorder="1" applyAlignment="1">
      <alignment horizontal="center" vertical="center"/>
    </xf>
    <xf fontId="22" fillId="33" borderId="17" numFmtId="49" xfId="0" applyNumberFormat="1" applyFont="1" applyFill="1" applyBorder="1" applyAlignment="1">
      <alignment horizontal="center" vertical="center" wrapText="1"/>
    </xf>
    <xf fontId="23" fillId="33" borderId="18" numFmtId="49" xfId="0" applyNumberFormat="1" applyFont="1" applyFill="1" applyBorder="1" applyAlignment="1">
      <alignment horizontal="center" vertical="center" wrapText="1"/>
    </xf>
    <xf fontId="22" fillId="33" borderId="19" numFmtId="49" xfId="0" applyNumberFormat="1" applyFont="1" applyFill="1" applyBorder="1" applyAlignment="1">
      <alignment horizontal="center" vertical="center"/>
    </xf>
    <xf fontId="22" fillId="33" borderId="20" numFmtId="49" xfId="0" applyNumberFormat="1" applyFont="1" applyFill="1" applyBorder="1" applyAlignment="1">
      <alignment horizontal="center" vertical="center"/>
    </xf>
    <xf fontId="22" fillId="33" borderId="10" numFmtId="0" xfId="0" applyFont="1" applyFill="1" applyBorder="1" applyAlignment="1">
      <alignment vertical="center" wrapText="1"/>
    </xf>
    <xf fontId="22" fillId="34" borderId="14" numFmtId="0" xfId="0" applyFont="1" applyFill="1" applyBorder="1" applyAlignment="1">
      <alignment vertical="center" wrapText="1"/>
    </xf>
    <xf fontId="23" fillId="34" borderId="0" numFmtId="49" xfId="0" applyNumberFormat="1" applyFont="1" applyFill="1" applyAlignment="1">
      <alignment horizontal="center" wrapText="1"/>
    </xf>
    <xf fontId="23" fillId="33" borderId="18" numFmtId="0" xfId="0" applyFont="1" applyFill="1" applyBorder="1" applyAlignment="1">
      <alignment horizontal="left" vertical="center" wrapText="1"/>
    </xf>
    <xf fontId="23" fillId="34" borderId="14" numFmtId="49" xfId="0" applyNumberFormat="1" applyFont="1" applyFill="1" applyBorder="1" applyAlignment="1">
      <alignment horizontal="center" wrapText="1"/>
    </xf>
    <xf fontId="22" fillId="33" borderId="15" numFmtId="49" xfId="0" applyNumberFormat="1" applyFont="1" applyFill="1" applyBorder="1" applyAlignment="1">
      <alignment horizontal="center" vertical="center"/>
    </xf>
    <xf fontId="23" fillId="34" borderId="21" numFmtId="49" xfId="0" applyNumberFormat="1" applyFont="1" applyFill="1" applyBorder="1" applyAlignment="1">
      <alignment horizontal="center" wrapText="1"/>
    </xf>
    <xf fontId="22" fillId="34" borderId="12" numFmtId="0" xfId="0" applyFont="1" applyFill="1" applyBorder="1" applyAlignment="1">
      <alignment vertical="center" wrapText="1"/>
    </xf>
    <xf fontId="23" fillId="33" borderId="17" numFmtId="49" xfId="0" applyNumberFormat="1" applyFont="1" applyFill="1" applyBorder="1" applyAlignment="1">
      <alignment horizontal="center" wrapText="1"/>
    </xf>
    <xf fontId="24" fillId="33" borderId="0" numFmtId="0" xfId="0" applyFont="1" applyFill="1" applyAlignment="1">
      <alignment horizontal="left" wrapText="1"/>
    </xf>
    <xf fontId="31" fillId="33" borderId="12" numFmtId="0" xfId="0" applyFont="1" applyFill="1" applyBorder="1" applyAlignment="1" applyProtection="1">
      <alignment horizontal="center" vertical="center" wrapText="1"/>
      <protection locked="0"/>
    </xf>
    <xf fontId="24" fillId="33" borderId="12" numFmtId="4" xfId="0" applyNumberFormat="1" applyFont="1" applyFill="1" applyBorder="1" applyAlignment="1">
      <alignment horizontal="right"/>
    </xf>
    <xf fontId="24" fillId="33" borderId="0" numFmtId="0" xfId="0" applyFont="1" applyFill="1"/>
    <xf fontId="31" fillId="33" borderId="12" numFmtId="0" xfId="0" applyFont="1" applyFill="1" applyBorder="1" applyAlignment="1" applyProtection="1">
      <alignment vertical="center" wrapText="1"/>
      <protection locked="0"/>
    </xf>
    <xf fontId="31" fillId="33" borderId="12" numFmtId="49" xfId="0" applyNumberFormat="1" applyFont="1" applyFill="1" applyBorder="1" applyAlignment="1" applyProtection="1">
      <alignment horizontal="center" wrapText="1"/>
      <protection locked="0"/>
    </xf>
    <xf fontId="31" fillId="33" borderId="12" numFmtId="49" xfId="0" applyNumberFormat="1" applyFont="1" applyFill="1" applyBorder="1" applyAlignment="1" applyProtection="1">
      <alignment horizontal="center" vertical="center" wrapText="1"/>
      <protection locked="0"/>
    </xf>
    <xf fontId="31" fillId="33" borderId="12" numFmtId="49" xfId="0" applyNumberFormat="1" applyFont="1" applyFill="1" applyBorder="1" applyAlignment="1">
      <alignment horizontal="center"/>
    </xf>
    <xf fontId="31" fillId="33" borderId="12" numFmtId="0" xfId="0" applyFont="1" applyFill="1" applyBorder="1" applyAlignment="1">
      <alignment wrapText="1"/>
    </xf>
    <xf fontId="31" fillId="33" borderId="12" numFmtId="49" xfId="0" applyNumberFormat="1" applyFont="1" applyFill="1" applyBorder="1" applyAlignment="1">
      <alignment horizontal="center" vertical="center" wrapText="1"/>
    </xf>
    <xf fontId="23" fillId="33" borderId="13" numFmtId="0" xfId="0" applyFont="1" applyFill="1" applyBorder="1" applyAlignment="1">
      <alignment wrapText="1"/>
    </xf>
    <xf fontId="31" fillId="33" borderId="12" numFmtId="0" xfId="0" applyFont="1" applyFill="1" applyBorder="1" applyAlignment="1">
      <alignment horizontal="center" vertical="center" wrapText="1"/>
    </xf>
    <xf fontId="23" fillId="33" borderId="12" numFmtId="4" xfId="0" applyNumberFormat="1" applyFont="1" applyFill="1" applyBorder="1" applyAlignment="1">
      <alignment horizontal="right" wrapText="1"/>
    </xf>
    <xf fontId="23" fillId="33" borderId="10" numFmtId="49" xfId="0" applyNumberFormat="1" applyFont="1" applyFill="1" applyBorder="1" applyAlignment="1">
      <alignment horizontal="center" wrapText="1"/>
    </xf>
    <xf fontId="23" fillId="33" borderId="13" numFmtId="0" xfId="0" applyFont="1" applyFill="1" applyBorder="1" applyAlignment="1">
      <alignment horizontal="left" vertical="center" wrapText="1"/>
    </xf>
    <xf fontId="23" fillId="33" borderId="15" numFmtId="0" xfId="0" applyFont="1" applyFill="1" applyBorder="1" applyAlignment="1">
      <alignment horizontal="center" vertical="center" wrapText="1"/>
    </xf>
    <xf fontId="23" fillId="33" borderId="0" numFmtId="0" xfId="0" applyFont="1" applyFill="1" applyAlignment="1">
      <alignment horizontal="center" vertical="center" wrapText="1"/>
    </xf>
    <xf fontId="22" fillId="33" borderId="13" numFmtId="0" xfId="0" applyFont="1" applyFill="1" applyBorder="1" applyAlignment="1">
      <alignment vertical="center" wrapText="1"/>
    </xf>
    <xf fontId="24" fillId="33" borderId="12" numFmtId="0" xfId="0" applyFont="1" applyFill="1" applyBorder="1" applyAlignment="1">
      <alignment vertical="center" wrapText="1"/>
    </xf>
    <xf fontId="24" fillId="33" borderId="12" numFmtId="49" xfId="0" applyNumberFormat="1" applyFont="1" applyFill="1" applyBorder="1" applyAlignment="1">
      <alignment horizontal="center"/>
    </xf>
    <xf fontId="24" fillId="33" borderId="12" numFmtId="49" xfId="0" applyNumberFormat="1" applyFont="1" applyFill="1" applyBorder="1" applyAlignment="1">
      <alignment horizontal="center" vertical="center"/>
    </xf>
    <xf fontId="24" fillId="33" borderId="0" numFmtId="0" xfId="0" applyFont="1" applyFill="1" applyAlignment="1">
      <alignment vertical="center" wrapText="1"/>
    </xf>
    <xf fontId="24" fillId="33" borderId="0" numFmtId="49" xfId="0" applyNumberFormat="1" applyFont="1" applyFill="1" applyAlignment="1">
      <alignment vertical="center" wrapText="1"/>
    </xf>
    <xf fontId="24" fillId="33" borderId="0" numFmtId="49" xfId="0" applyNumberFormat="1" applyFont="1" applyFill="1" applyAlignment="1">
      <alignment horizontal="center" vertical="center"/>
    </xf>
    <xf fontId="24" fillId="33" borderId="0" numFmtId="4" xfId="0" applyNumberFormat="1" applyFont="1" applyFill="1" applyAlignment="1">
      <alignment horizontal="center"/>
    </xf>
    <xf fontId="24" fillId="33" borderId="0" numFmtId="164" xfId="0" applyNumberFormat="1" applyFont="1" applyFill="1" applyAlignment="1">
      <alignment horizontal="center"/>
    </xf>
    <xf fontId="24" fillId="33" borderId="0" numFmtId="4" xfId="0" applyNumberFormat="1" applyFont="1" applyFill="1" applyAlignment="1">
      <alignment horizontal="right"/>
    </xf>
    <xf fontId="24" fillId="33" borderId="0" numFmtId="164" xfId="0" applyNumberFormat="1" applyFont="1" applyFill="1" applyAlignment="1">
      <alignment horizontal="right"/>
    </xf>
    <xf fontId="22" fillId="33" borderId="0" numFmtId="164" xfId="0" applyNumberFormat="1" applyFont="1" applyFill="1" applyAlignment="1">
      <alignment horizontal="right"/>
    </xf>
    <xf fontId="22" fillId="33" borderId="0" numFmtId="49" xfId="0" applyNumberFormat="1" applyFont="1" applyFill="1"/>
    <xf fontId="22" fillId="33" borderId="0" numFmtId="0" xfId="0" applyFont="1" applyFill="1" applyAlignment="1">
      <alignment vertical="center"/>
    </xf>
    <xf fontId="22" fillId="33" borderId="0" numFmtId="49" xfId="0" applyNumberFormat="1" applyFont="1" applyFill="1" applyAlignment="1">
      <alignment vertical="center"/>
    </xf>
  </cellXfs>
  <cellStyles count="50">
    <cellStyle name="20% - Акцент1" xfId="1" builtinId="30"/>
    <cellStyle name="20% - Акцент2" xfId="2" builtinId="34"/>
    <cellStyle name="20% - Акцент3" xfId="3" builtinId="38"/>
    <cellStyle name="20% - Акцент4" xfId="4" builtinId="42"/>
    <cellStyle name="20% - Акцент5" xfId="5" builtinId="46"/>
    <cellStyle name="20% - Акцент6" xfId="6" builtinId="50"/>
    <cellStyle name="40% - Акцент1" xfId="7" builtinId="31"/>
    <cellStyle name="40% - Акцент2" xfId="8" builtinId="35"/>
    <cellStyle name="40% - Акцент3" xfId="9" builtinId="39"/>
    <cellStyle name="40% - Акцент4" xfId="10" builtinId="43"/>
    <cellStyle name="40% - Акцент5" xfId="11" builtinId="47"/>
    <cellStyle name="40% - Акцент6" xfId="12" builtinId="51"/>
    <cellStyle name="60% - Акцент1" xfId="13" builtinId="32"/>
    <cellStyle name="60% - Акцент2" xfId="14" builtinId="36"/>
    <cellStyle name="60% - Акцент3" xfId="15" builtinId="40"/>
    <cellStyle name="60% - Акцент4" xfId="16" builtinId="44"/>
    <cellStyle name="60% - Акцент5" xfId="17" builtinId="48"/>
    <cellStyle name="60% - Акцент6" xfId="18" builtinId="52"/>
    <cellStyle name="Акцент1" xfId="19" builtinId="29"/>
    <cellStyle name="Акцент2" xfId="20" builtinId="33"/>
    <cellStyle name="Акцент3" xfId="21" builtinId="37"/>
    <cellStyle name="Акцент4" xfId="22" builtinId="41"/>
    <cellStyle name="Акцент5" xfId="23" builtinId="45"/>
    <cellStyle name="Акцент6" xfId="24" builtinId="49"/>
    <cellStyle name="Ввод " xfId="25" builtinId="20"/>
    <cellStyle name="Вывод" xfId="26" builtinId="21"/>
    <cellStyle name="Вычисление" xfId="27" builtinId="22"/>
    <cellStyle name="Гиперссылка" xfId="28" builtinId="8"/>
    <cellStyle name="Денежный" xfId="29" builtinId="4"/>
    <cellStyle name="Денежный [0]" xfId="30" builtinId="7"/>
    <cellStyle name="Заголовок 1" xfId="31" builtinId="16"/>
    <cellStyle name="Заголовок 2" xfId="32" builtinId="17"/>
    <cellStyle name="Заголовок 3" xfId="33" builtinId="18"/>
    <cellStyle name="Заголовок 4" xfId="34" builtinId="19"/>
    <cellStyle name="Итог" xfId="35" builtinId="25"/>
    <cellStyle name="Контрольная ячейка" xfId="36" builtinId="23"/>
    <cellStyle name="Название" xfId="37" builtinId="15"/>
    <cellStyle name="Нейтральный" xfId="38" builtinId="28"/>
    <cellStyle name="Обычный" xfId="0" builtinId="0"/>
    <cellStyle name="Обычный 2" xfId="39"/>
    <cellStyle name="Открывавшаяся гиперссылка" xfId="40" builtinId="9"/>
    <cellStyle name="Плохой" xfId="41" builtinId="27"/>
    <cellStyle name="Пояснение" xfId="42" builtinId="53"/>
    <cellStyle name="Примечание" xfId="43" builtinId="10"/>
    <cellStyle name="Процентный" xfId="44" builtinId="5"/>
    <cellStyle name="Связанная ячейка" xfId="45" builtinId="24"/>
    <cellStyle name="Текст предупреждения" xfId="46" builtinId="11"/>
    <cellStyle name="Финансовый" xfId="47" builtinId="3"/>
    <cellStyle name="Финансовый [0]" xfId="48" builtinId="6"/>
    <cellStyle name="Хороший" xfId="49"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70" zoomScale="80" workbookViewId="0">
      <selection activeCell="F8" activeCellId="0" sqref="F8"/>
    </sheetView>
  </sheetViews>
  <sheetFormatPr baseColWidth="8" defaultRowHeight="15.75" customHeight="1"/>
  <cols>
    <col customWidth="1" min="1" max="1" style="1" width="64.425799999999995"/>
    <col customWidth="1" min="2" max="2" style="2" width="20"/>
    <col customWidth="1" min="3" max="3" style="1" width="20"/>
    <col customWidth="1" min="4" max="4" style="3" width="6.1406200000000002"/>
    <col customWidth="1" min="5" max="5" style="3" width="6.4257799999999996"/>
    <col customWidth="1" min="6" max="7" style="4" width="17.140599999999999"/>
    <col customWidth="1" min="8" max="257" style="5" width="9.1406200000000002"/>
  </cols>
  <sheetData>
    <row r="1" ht="15.75">
      <c r="A1" s="6"/>
      <c r="B1" s="7"/>
      <c r="C1" s="8"/>
      <c r="D1" s="9"/>
      <c r="E1" s="10"/>
      <c r="F1" s="11"/>
      <c r="G1" s="12" t="s">
        <v>0</v>
      </c>
    </row>
    <row r="2" ht="15.75">
      <c r="A2" s="6" t="s">
        <v>1</v>
      </c>
      <c r="B2" s="6"/>
      <c r="C2" s="6"/>
      <c r="D2" s="11"/>
      <c r="E2" s="11"/>
      <c r="F2" s="11"/>
      <c r="G2" s="11"/>
    </row>
    <row r="3" ht="15.75">
      <c r="A3" s="6" t="s">
        <v>2</v>
      </c>
      <c r="B3" s="6"/>
      <c r="C3" s="6"/>
      <c r="D3" s="11"/>
      <c r="E3" s="11"/>
      <c r="F3" s="11"/>
      <c r="G3" s="11"/>
    </row>
    <row r="4" ht="15.75">
      <c r="A4" s="6" t="s">
        <v>3</v>
      </c>
      <c r="B4" s="6"/>
      <c r="C4" s="6"/>
      <c r="D4" s="6"/>
      <c r="E4" s="6"/>
      <c r="F4" s="6"/>
      <c r="G4" s="6"/>
    </row>
    <row r="5" ht="61.5" customHeight="1">
      <c r="A5" s="13" t="s">
        <v>4</v>
      </c>
      <c r="B5" s="13"/>
      <c r="C5" s="13"/>
      <c r="D5" s="13"/>
      <c r="E5" s="13"/>
      <c r="F5" s="13"/>
      <c r="G5" s="13"/>
    </row>
    <row r="6" ht="15.75">
      <c r="D6" s="14"/>
      <c r="F6" s="15"/>
      <c r="G6" s="16" t="s">
        <v>5</v>
      </c>
    </row>
    <row r="7" s="17" customFormat="1" ht="46.5" customHeight="1">
      <c r="A7" s="18"/>
      <c r="B7" s="19" t="s">
        <v>6</v>
      </c>
      <c r="C7" s="20" t="s">
        <v>7</v>
      </c>
      <c r="D7" s="21" t="s">
        <v>8</v>
      </c>
      <c r="E7" s="20" t="s">
        <v>9</v>
      </c>
      <c r="F7" s="20" t="s">
        <v>10</v>
      </c>
      <c r="G7" s="22" t="s">
        <v>11</v>
      </c>
    </row>
    <row r="8" s="23" customFormat="1" ht="45">
      <c r="A8" s="24" t="s">
        <v>12</v>
      </c>
      <c r="B8" s="25" t="s">
        <v>13</v>
      </c>
      <c r="C8" s="26"/>
      <c r="D8" s="27"/>
      <c r="E8" s="26"/>
      <c r="F8" s="28">
        <f>F9</f>
        <v>27684913</v>
      </c>
      <c r="G8" s="28">
        <f>G9</f>
        <v>0</v>
      </c>
    </row>
    <row r="9" s="17" customFormat="1" ht="45">
      <c r="A9" s="24" t="s">
        <v>14</v>
      </c>
      <c r="B9" s="25" t="s">
        <v>15</v>
      </c>
      <c r="C9" s="29"/>
      <c r="D9" s="29"/>
      <c r="E9" s="20"/>
      <c r="F9" s="28">
        <f>F10+F27+F40+F51</f>
        <v>27684913</v>
      </c>
      <c r="G9" s="28">
        <f>G10+G27+G40</f>
        <v>0</v>
      </c>
    </row>
    <row r="10" s="17" customFormat="1" ht="30">
      <c r="A10" s="30" t="s">
        <v>16</v>
      </c>
      <c r="B10" s="31" t="s">
        <v>17</v>
      </c>
      <c r="C10" s="29"/>
      <c r="D10" s="21"/>
      <c r="E10" s="20"/>
      <c r="F10" s="32">
        <f>F11+F15+F19+F23</f>
        <v>27269913</v>
      </c>
      <c r="G10" s="22"/>
    </row>
    <row r="11" s="17" customFormat="1" ht="60">
      <c r="A11" s="33" t="s">
        <v>18</v>
      </c>
      <c r="B11" s="31" t="s">
        <v>19</v>
      </c>
      <c r="C11" s="29"/>
      <c r="D11" s="21"/>
      <c r="E11" s="20"/>
      <c r="F11" s="32">
        <f t="shared" ref="F11:F25" si="0">F12</f>
        <v>20394394</v>
      </c>
      <c r="G11" s="22"/>
    </row>
    <row r="12" s="17" customFormat="1" ht="30">
      <c r="A12" s="34" t="s">
        <v>20</v>
      </c>
      <c r="B12" s="31" t="s">
        <v>19</v>
      </c>
      <c r="C12" s="29" t="s">
        <v>21</v>
      </c>
      <c r="D12" s="21"/>
      <c r="E12" s="20"/>
      <c r="F12" s="32">
        <f t="shared" si="0"/>
        <v>20394394</v>
      </c>
      <c r="G12" s="22"/>
    </row>
    <row r="13" s="17" customFormat="1">
      <c r="A13" s="35" t="s">
        <v>22</v>
      </c>
      <c r="B13" s="31" t="s">
        <v>19</v>
      </c>
      <c r="C13" s="29" t="s">
        <v>21</v>
      </c>
      <c r="D13" s="29" t="s">
        <v>23</v>
      </c>
      <c r="E13" s="20"/>
      <c r="F13" s="32">
        <f t="shared" si="0"/>
        <v>20394394</v>
      </c>
      <c r="G13" s="22"/>
    </row>
    <row r="14" ht="15.75">
      <c r="A14" s="35" t="s">
        <v>24</v>
      </c>
      <c r="B14" s="31" t="s">
        <v>19</v>
      </c>
      <c r="C14" s="29" t="s">
        <v>21</v>
      </c>
      <c r="D14" s="29" t="s">
        <v>23</v>
      </c>
      <c r="E14" s="29" t="s">
        <v>25</v>
      </c>
      <c r="F14" s="32">
        <v>20394394</v>
      </c>
      <c r="G14" s="32"/>
    </row>
    <row r="15" ht="60">
      <c r="A15" s="30" t="s">
        <v>26</v>
      </c>
      <c r="B15" s="31" t="s">
        <v>27</v>
      </c>
      <c r="C15" s="29"/>
      <c r="D15" s="29"/>
      <c r="E15" s="29"/>
      <c r="F15" s="32">
        <f t="shared" si="0"/>
        <v>5589191</v>
      </c>
      <c r="G15" s="32"/>
    </row>
    <row r="16" ht="30">
      <c r="A16" s="33" t="s">
        <v>20</v>
      </c>
      <c r="B16" s="31" t="s">
        <v>27</v>
      </c>
      <c r="C16" s="29" t="s">
        <v>21</v>
      </c>
      <c r="D16" s="29"/>
      <c r="E16" s="29"/>
      <c r="F16" s="32">
        <f t="shared" si="0"/>
        <v>5589191</v>
      </c>
      <c r="G16" s="32"/>
    </row>
    <row r="17" ht="15.75">
      <c r="A17" s="34" t="s">
        <v>22</v>
      </c>
      <c r="B17" s="31" t="s">
        <v>27</v>
      </c>
      <c r="C17" s="29" t="s">
        <v>21</v>
      </c>
      <c r="D17" s="29" t="s">
        <v>23</v>
      </c>
      <c r="E17" s="29"/>
      <c r="F17" s="32">
        <f t="shared" si="0"/>
        <v>5589191</v>
      </c>
      <c r="G17" s="32"/>
    </row>
    <row r="18" ht="15.75">
      <c r="A18" s="35" t="s">
        <v>24</v>
      </c>
      <c r="B18" s="31" t="s">
        <v>27</v>
      </c>
      <c r="C18" s="29" t="s">
        <v>21</v>
      </c>
      <c r="D18" s="29" t="s">
        <v>23</v>
      </c>
      <c r="E18" s="29" t="s">
        <v>25</v>
      </c>
      <c r="F18" s="32">
        <v>5589191</v>
      </c>
      <c r="G18" s="32"/>
    </row>
    <row r="19" ht="60">
      <c r="A19" s="35" t="s">
        <v>28</v>
      </c>
      <c r="B19" s="31" t="s">
        <v>29</v>
      </c>
      <c r="C19" s="29"/>
      <c r="D19" s="29"/>
      <c r="E19" s="29"/>
      <c r="F19" s="32">
        <f t="shared" si="0"/>
        <v>300000</v>
      </c>
      <c r="G19" s="32"/>
    </row>
    <row r="20" ht="30">
      <c r="A20" s="33" t="s">
        <v>20</v>
      </c>
      <c r="B20" s="31" t="s">
        <v>29</v>
      </c>
      <c r="C20" s="29" t="s">
        <v>21</v>
      </c>
      <c r="D20" s="29"/>
      <c r="E20" s="29"/>
      <c r="F20" s="32">
        <f t="shared" si="0"/>
        <v>300000</v>
      </c>
      <c r="G20" s="32"/>
    </row>
    <row r="21" ht="15.75">
      <c r="A21" s="34" t="s">
        <v>22</v>
      </c>
      <c r="B21" s="31" t="s">
        <v>29</v>
      </c>
      <c r="C21" s="29" t="s">
        <v>21</v>
      </c>
      <c r="D21" s="29" t="s">
        <v>23</v>
      </c>
      <c r="E21" s="29"/>
      <c r="F21" s="32">
        <f t="shared" si="0"/>
        <v>300000</v>
      </c>
      <c r="G21" s="32"/>
    </row>
    <row r="22" ht="15.75">
      <c r="A22" s="35" t="s">
        <v>24</v>
      </c>
      <c r="B22" s="31" t="s">
        <v>29</v>
      </c>
      <c r="C22" s="29" t="s">
        <v>21</v>
      </c>
      <c r="D22" s="29" t="s">
        <v>23</v>
      </c>
      <c r="E22" s="29" t="s">
        <v>25</v>
      </c>
      <c r="F22" s="32">
        <v>300000</v>
      </c>
      <c r="G22" s="32"/>
    </row>
    <row r="23" s="36" customFormat="1" ht="60">
      <c r="A23" s="24" t="s">
        <v>30</v>
      </c>
      <c r="B23" s="31" t="s">
        <v>31</v>
      </c>
      <c r="C23" s="29"/>
      <c r="D23" s="37"/>
      <c r="E23" s="38"/>
      <c r="F23" s="32">
        <f t="shared" si="0"/>
        <v>986328</v>
      </c>
      <c r="G23" s="32"/>
      <c r="H23" s="5"/>
      <c r="I23" s="5"/>
    </row>
    <row r="24" s="36" customFormat="1" ht="30">
      <c r="A24" s="24" t="s">
        <v>20</v>
      </c>
      <c r="B24" s="31" t="s">
        <v>31</v>
      </c>
      <c r="C24" s="29" t="s">
        <v>21</v>
      </c>
      <c r="D24" s="39"/>
      <c r="E24" s="39"/>
      <c r="F24" s="32">
        <f t="shared" si="0"/>
        <v>986328</v>
      </c>
      <c r="G24" s="32"/>
      <c r="H24" s="5"/>
      <c r="I24" s="5"/>
    </row>
    <row r="25" s="36" customFormat="1">
      <c r="A25" s="35" t="s">
        <v>22</v>
      </c>
      <c r="B25" s="31" t="s">
        <v>31</v>
      </c>
      <c r="C25" s="29" t="s">
        <v>21</v>
      </c>
      <c r="D25" s="29" t="s">
        <v>23</v>
      </c>
      <c r="E25" s="39"/>
      <c r="F25" s="32">
        <f t="shared" si="0"/>
        <v>986328</v>
      </c>
      <c r="G25" s="32"/>
      <c r="H25" s="5"/>
      <c r="I25" s="5"/>
    </row>
    <row r="26" s="36" customFormat="1">
      <c r="A26" s="35" t="s">
        <v>24</v>
      </c>
      <c r="B26" s="31" t="s">
        <v>31</v>
      </c>
      <c r="C26" s="29" t="s">
        <v>21</v>
      </c>
      <c r="D26" s="29" t="s">
        <v>23</v>
      </c>
      <c r="E26" s="29" t="s">
        <v>25</v>
      </c>
      <c r="F26" s="32">
        <v>986328</v>
      </c>
      <c r="G26" s="32"/>
      <c r="H26" s="5"/>
      <c r="I26" s="5"/>
    </row>
    <row r="27" s="36" customFormat="1" ht="45">
      <c r="A27" s="24" t="s">
        <v>32</v>
      </c>
      <c r="B27" s="31" t="s">
        <v>33</v>
      </c>
      <c r="C27" s="29"/>
      <c r="D27" s="29"/>
      <c r="E27" s="29"/>
      <c r="F27" s="32">
        <f>F28+F32+F36</f>
        <v>45000</v>
      </c>
      <c r="G27" s="32">
        <f>G28+G32+G36</f>
        <v>0</v>
      </c>
      <c r="H27" s="5"/>
      <c r="I27" s="5"/>
    </row>
    <row r="28" s="36" customFormat="1" ht="45" hidden="1">
      <c r="A28" s="24" t="s">
        <v>34</v>
      </c>
      <c r="B28" s="31" t="s">
        <v>35</v>
      </c>
      <c r="C28" s="29"/>
      <c r="D28" s="29"/>
      <c r="E28" s="29"/>
      <c r="F28" s="32">
        <f t="shared" ref="F28:F34" si="1">F29</f>
        <v>0</v>
      </c>
      <c r="G28" s="32"/>
      <c r="H28" s="5"/>
      <c r="I28" s="5"/>
    </row>
    <row r="29" s="36" customFormat="1" ht="30" hidden="1">
      <c r="A29" s="24" t="s">
        <v>20</v>
      </c>
      <c r="B29" s="31" t="s">
        <v>35</v>
      </c>
      <c r="C29" s="29" t="s">
        <v>21</v>
      </c>
      <c r="D29" s="29"/>
      <c r="E29" s="29"/>
      <c r="F29" s="32">
        <f t="shared" si="1"/>
        <v>0</v>
      </c>
      <c r="G29" s="32"/>
      <c r="H29" s="5"/>
      <c r="I29" s="5"/>
    </row>
    <row r="30" s="36" customFormat="1" hidden="1">
      <c r="A30" s="35" t="s">
        <v>22</v>
      </c>
      <c r="B30" s="31" t="s">
        <v>35</v>
      </c>
      <c r="C30" s="29" t="s">
        <v>21</v>
      </c>
      <c r="D30" s="29" t="s">
        <v>23</v>
      </c>
      <c r="E30" s="39"/>
      <c r="F30" s="32">
        <f t="shared" si="1"/>
        <v>0</v>
      </c>
      <c r="G30" s="32"/>
      <c r="H30" s="5"/>
      <c r="I30" s="5"/>
    </row>
    <row r="31" s="36" customFormat="1" hidden="1">
      <c r="A31" s="35" t="s">
        <v>24</v>
      </c>
      <c r="B31" s="31" t="s">
        <v>35</v>
      </c>
      <c r="C31" s="29" t="s">
        <v>21</v>
      </c>
      <c r="D31" s="29" t="s">
        <v>23</v>
      </c>
      <c r="E31" s="29" t="s">
        <v>25</v>
      </c>
      <c r="F31" s="32"/>
      <c r="G31" s="32"/>
      <c r="H31" s="5"/>
      <c r="I31" s="5"/>
    </row>
    <row r="32" s="36" customFormat="1" ht="60">
      <c r="A32" s="40" t="s">
        <v>36</v>
      </c>
      <c r="B32" s="31" t="s">
        <v>37</v>
      </c>
      <c r="C32" s="29"/>
      <c r="D32" s="29"/>
      <c r="E32" s="29"/>
      <c r="F32" s="32">
        <f t="shared" si="1"/>
        <v>45000</v>
      </c>
      <c r="G32" s="32"/>
      <c r="H32" s="5"/>
      <c r="I32" s="5"/>
    </row>
    <row r="33" s="36" customFormat="1" ht="30">
      <c r="A33" s="24" t="s">
        <v>20</v>
      </c>
      <c r="B33" s="41" t="s">
        <v>37</v>
      </c>
      <c r="C33" s="29" t="s">
        <v>21</v>
      </c>
      <c r="D33" s="29"/>
      <c r="E33" s="29"/>
      <c r="F33" s="32">
        <f t="shared" si="1"/>
        <v>45000</v>
      </c>
      <c r="G33" s="32"/>
      <c r="H33" s="5"/>
      <c r="I33" s="5"/>
    </row>
    <row r="34" s="36" customFormat="1">
      <c r="A34" s="35" t="s">
        <v>22</v>
      </c>
      <c r="B34" s="41" t="s">
        <v>37</v>
      </c>
      <c r="C34" s="29" t="s">
        <v>21</v>
      </c>
      <c r="D34" s="29" t="s">
        <v>23</v>
      </c>
      <c r="E34" s="39"/>
      <c r="F34" s="32">
        <f t="shared" si="1"/>
        <v>45000</v>
      </c>
      <c r="G34" s="32"/>
      <c r="H34" s="5"/>
      <c r="I34" s="5"/>
    </row>
    <row r="35" s="36" customFormat="1">
      <c r="A35" s="35" t="s">
        <v>24</v>
      </c>
      <c r="B35" s="41" t="s">
        <v>37</v>
      </c>
      <c r="C35" s="29" t="s">
        <v>21</v>
      </c>
      <c r="D35" s="29" t="s">
        <v>23</v>
      </c>
      <c r="E35" s="29" t="s">
        <v>25</v>
      </c>
      <c r="F35" s="32">
        <v>45000</v>
      </c>
      <c r="G35" s="32"/>
      <c r="H35" s="5"/>
      <c r="I35" s="5"/>
    </row>
    <row r="36" s="36" customFormat="1" ht="45" hidden="1">
      <c r="A36" s="35" t="s">
        <v>38</v>
      </c>
      <c r="B36" s="42" t="s">
        <v>39</v>
      </c>
      <c r="C36" s="29"/>
      <c r="D36" s="29"/>
      <c r="E36" s="29"/>
      <c r="F36" s="32">
        <f t="shared" ref="F36:G38" si="2">SUM(F37)</f>
        <v>0</v>
      </c>
      <c r="G36" s="32">
        <f t="shared" si="2"/>
        <v>0</v>
      </c>
      <c r="H36" s="5"/>
      <c r="I36" s="5"/>
    </row>
    <row r="37" s="36" customFormat="1" ht="30" hidden="1">
      <c r="A37" s="33" t="s">
        <v>20</v>
      </c>
      <c r="B37" s="42" t="s">
        <v>39</v>
      </c>
      <c r="C37" s="29" t="s">
        <v>21</v>
      </c>
      <c r="D37" s="43"/>
      <c r="E37" s="29"/>
      <c r="F37" s="32">
        <f t="shared" si="2"/>
        <v>0</v>
      </c>
      <c r="G37" s="32">
        <f t="shared" si="2"/>
        <v>0</v>
      </c>
      <c r="H37" s="5"/>
      <c r="I37" s="5"/>
    </row>
    <row r="38" s="36" customFormat="1" hidden="1">
      <c r="A38" s="34" t="s">
        <v>22</v>
      </c>
      <c r="B38" s="42" t="s">
        <v>39</v>
      </c>
      <c r="C38" s="29" t="s">
        <v>21</v>
      </c>
      <c r="D38" s="29" t="s">
        <v>23</v>
      </c>
      <c r="E38" s="29"/>
      <c r="F38" s="32">
        <f t="shared" si="2"/>
        <v>0</v>
      </c>
      <c r="G38" s="32">
        <f t="shared" si="2"/>
        <v>0</v>
      </c>
      <c r="H38" s="5"/>
      <c r="I38" s="5"/>
    </row>
    <row r="39" s="36" customFormat="1" hidden="1">
      <c r="A39" s="35" t="s">
        <v>24</v>
      </c>
      <c r="B39" s="42" t="s">
        <v>39</v>
      </c>
      <c r="C39" s="29" t="s">
        <v>21</v>
      </c>
      <c r="D39" s="29" t="s">
        <v>23</v>
      </c>
      <c r="E39" s="29" t="s">
        <v>25</v>
      </c>
      <c r="F39" s="32"/>
      <c r="G39" s="32"/>
      <c r="H39" s="5"/>
      <c r="I39" s="5"/>
    </row>
    <row r="40" s="36" customFormat="1" ht="30">
      <c r="A40" s="34" t="s">
        <v>40</v>
      </c>
      <c r="B40" s="44" t="s">
        <v>41</v>
      </c>
      <c r="C40" s="29"/>
      <c r="D40" s="37"/>
      <c r="E40" s="29"/>
      <c r="F40" s="32">
        <f>F41</f>
        <v>325000</v>
      </c>
      <c r="G40" s="32"/>
      <c r="H40" s="5"/>
      <c r="I40" s="5"/>
    </row>
    <row r="41" s="36" customFormat="1">
      <c r="A41" s="35" t="s">
        <v>36</v>
      </c>
      <c r="B41" s="44" t="s">
        <v>42</v>
      </c>
      <c r="C41" s="29"/>
      <c r="D41" s="29"/>
      <c r="E41" s="29"/>
      <c r="F41" s="32">
        <f>F42+F48+F45</f>
        <v>325000</v>
      </c>
      <c r="G41" s="32"/>
      <c r="H41" s="5"/>
      <c r="I41" s="5"/>
    </row>
    <row r="42" s="36" customFormat="1" ht="30">
      <c r="A42" s="34" t="s">
        <v>43</v>
      </c>
      <c r="B42" s="44" t="s">
        <v>42</v>
      </c>
      <c r="C42" s="29" t="s">
        <v>44</v>
      </c>
      <c r="D42" s="29"/>
      <c r="E42" s="29"/>
      <c r="F42" s="32">
        <f t="shared" ref="F42:F43" si="3">F43</f>
        <v>15000</v>
      </c>
      <c r="G42" s="32"/>
      <c r="H42" s="5"/>
      <c r="I42" s="5"/>
    </row>
    <row r="43" s="36" customFormat="1">
      <c r="A43" s="35" t="s">
        <v>22</v>
      </c>
      <c r="B43" s="44" t="s">
        <v>42</v>
      </c>
      <c r="C43" s="29" t="s">
        <v>44</v>
      </c>
      <c r="D43" s="29" t="s">
        <v>23</v>
      </c>
      <c r="E43" s="29"/>
      <c r="F43" s="32">
        <f t="shared" si="3"/>
        <v>15000</v>
      </c>
      <c r="G43" s="32"/>
      <c r="H43" s="5"/>
      <c r="I43" s="5"/>
    </row>
    <row r="44" s="36" customFormat="1">
      <c r="A44" s="24" t="s">
        <v>24</v>
      </c>
      <c r="B44" s="44" t="s">
        <v>42</v>
      </c>
      <c r="C44" s="29" t="s">
        <v>44</v>
      </c>
      <c r="D44" s="29" t="s">
        <v>23</v>
      </c>
      <c r="E44" s="29" t="s">
        <v>25</v>
      </c>
      <c r="F44" s="32">
        <v>15000</v>
      </c>
      <c r="G44" s="32"/>
      <c r="H44" s="5"/>
      <c r="I44" s="5"/>
    </row>
    <row r="45" s="36" customFormat="1">
      <c r="A45" s="24" t="s">
        <v>45</v>
      </c>
      <c r="B45" s="44" t="s">
        <v>42</v>
      </c>
      <c r="C45" s="29" t="s">
        <v>46</v>
      </c>
      <c r="D45" s="29"/>
      <c r="E45" s="29"/>
      <c r="F45" s="32">
        <f t="shared" ref="F45:F49" si="4">SUM(F46)</f>
        <v>10000</v>
      </c>
      <c r="G45" s="32"/>
      <c r="H45" s="5"/>
      <c r="I45" s="5"/>
    </row>
    <row r="46" s="36" customFormat="1">
      <c r="A46" s="30" t="s">
        <v>22</v>
      </c>
      <c r="B46" s="44" t="s">
        <v>42</v>
      </c>
      <c r="C46" s="29" t="s">
        <v>46</v>
      </c>
      <c r="D46" s="29" t="s">
        <v>23</v>
      </c>
      <c r="E46" s="29"/>
      <c r="F46" s="32">
        <f t="shared" si="4"/>
        <v>10000</v>
      </c>
      <c r="G46" s="32"/>
      <c r="H46" s="5"/>
      <c r="I46" s="5"/>
    </row>
    <row r="47" s="36" customFormat="1">
      <c r="A47" s="34" t="s">
        <v>24</v>
      </c>
      <c r="B47" s="44" t="s">
        <v>42</v>
      </c>
      <c r="C47" s="29" t="s">
        <v>46</v>
      </c>
      <c r="D47" s="29" t="s">
        <v>23</v>
      </c>
      <c r="E47" s="29" t="s">
        <v>25</v>
      </c>
      <c r="F47" s="32">
        <v>10000</v>
      </c>
      <c r="G47" s="32"/>
      <c r="H47" s="5"/>
      <c r="I47" s="5"/>
    </row>
    <row r="48" s="36" customFormat="1" ht="30">
      <c r="A48" s="33" t="s">
        <v>20</v>
      </c>
      <c r="B48" s="44" t="s">
        <v>42</v>
      </c>
      <c r="C48" s="29" t="s">
        <v>21</v>
      </c>
      <c r="D48" s="37"/>
      <c r="E48" s="29"/>
      <c r="F48" s="32">
        <f t="shared" si="4"/>
        <v>300000</v>
      </c>
      <c r="G48" s="32"/>
      <c r="H48" s="5"/>
      <c r="I48" s="5"/>
    </row>
    <row r="49" s="36" customFormat="1">
      <c r="A49" s="34" t="s">
        <v>22</v>
      </c>
      <c r="B49" s="44" t="s">
        <v>42</v>
      </c>
      <c r="C49" s="29" t="s">
        <v>21</v>
      </c>
      <c r="D49" s="29" t="s">
        <v>23</v>
      </c>
      <c r="E49" s="29"/>
      <c r="F49" s="32">
        <f t="shared" si="4"/>
        <v>300000</v>
      </c>
      <c r="G49" s="32"/>
      <c r="H49" s="5"/>
      <c r="I49" s="5"/>
    </row>
    <row r="50" s="36" customFormat="1">
      <c r="A50" s="35" t="s">
        <v>24</v>
      </c>
      <c r="B50" s="44" t="s">
        <v>42</v>
      </c>
      <c r="C50" s="29" t="s">
        <v>21</v>
      </c>
      <c r="D50" s="29" t="s">
        <v>23</v>
      </c>
      <c r="E50" s="29" t="s">
        <v>25</v>
      </c>
      <c r="F50" s="32">
        <v>300000</v>
      </c>
      <c r="G50" s="32"/>
      <c r="H50" s="5"/>
      <c r="I50" s="5"/>
    </row>
    <row r="51" s="36" customFormat="1" ht="60">
      <c r="A51" s="35" t="s">
        <v>47</v>
      </c>
      <c r="B51" s="44" t="s">
        <v>48</v>
      </c>
      <c r="C51" s="29"/>
      <c r="D51" s="29"/>
      <c r="E51" s="29"/>
      <c r="F51" s="32">
        <f t="shared" ref="F51:F54" si="5">F52</f>
        <v>45000</v>
      </c>
      <c r="G51" s="32"/>
      <c r="H51" s="5"/>
      <c r="I51" s="5"/>
    </row>
    <row r="52" s="36" customFormat="1" ht="75">
      <c r="A52" s="35" t="s">
        <v>49</v>
      </c>
      <c r="B52" s="44" t="s">
        <v>50</v>
      </c>
      <c r="C52" s="29"/>
      <c r="D52" s="29"/>
      <c r="E52" s="29"/>
      <c r="F52" s="32">
        <f t="shared" si="5"/>
        <v>45000</v>
      </c>
      <c r="G52" s="32"/>
      <c r="H52" s="5"/>
      <c r="I52" s="5"/>
    </row>
    <row r="53" s="36" customFormat="1" ht="30">
      <c r="A53" s="33" t="s">
        <v>20</v>
      </c>
      <c r="B53" s="44" t="s">
        <v>50</v>
      </c>
      <c r="C53" s="29" t="s">
        <v>21</v>
      </c>
      <c r="D53" s="37"/>
      <c r="E53" s="29"/>
      <c r="F53" s="32">
        <f t="shared" si="5"/>
        <v>45000</v>
      </c>
      <c r="G53" s="32"/>
      <c r="H53" s="5"/>
      <c r="I53" s="5"/>
    </row>
    <row r="54" s="36" customFormat="1">
      <c r="A54" s="34" t="s">
        <v>22</v>
      </c>
      <c r="B54" s="44" t="s">
        <v>50</v>
      </c>
      <c r="C54" s="29" t="s">
        <v>21</v>
      </c>
      <c r="D54" s="29" t="s">
        <v>23</v>
      </c>
      <c r="E54" s="29"/>
      <c r="F54" s="32">
        <f t="shared" si="5"/>
        <v>45000</v>
      </c>
      <c r="G54" s="32"/>
      <c r="H54" s="5"/>
      <c r="I54" s="5"/>
    </row>
    <row r="55" s="36" customFormat="1">
      <c r="A55" s="35" t="s">
        <v>24</v>
      </c>
      <c r="B55" s="44" t="s">
        <v>50</v>
      </c>
      <c r="C55" s="29" t="s">
        <v>21</v>
      </c>
      <c r="D55" s="29" t="s">
        <v>23</v>
      </c>
      <c r="E55" s="29" t="s">
        <v>25</v>
      </c>
      <c r="F55" s="32">
        <v>45000</v>
      </c>
      <c r="G55" s="32"/>
      <c r="H55" s="5"/>
      <c r="I55" s="5"/>
    </row>
    <row r="56" s="36" customFormat="1" ht="45">
      <c r="A56" s="35" t="s">
        <v>51</v>
      </c>
      <c r="B56" s="42" t="s">
        <v>52</v>
      </c>
      <c r="C56" s="29"/>
      <c r="D56" s="37"/>
      <c r="E56" s="29"/>
      <c r="F56" s="32">
        <f>F57+F74+F163+F182+F209</f>
        <v>83381447.65200001</v>
      </c>
      <c r="G56" s="32">
        <f>G57+G74+G163+G182+G209</f>
        <v>2163650.7000000002</v>
      </c>
      <c r="H56" s="5"/>
      <c r="I56" s="5"/>
    </row>
    <row r="57" s="36" customFormat="1" ht="45">
      <c r="A57" s="34" t="s">
        <v>53</v>
      </c>
      <c r="B57" s="42" t="s">
        <v>54</v>
      </c>
      <c r="C57" s="29"/>
      <c r="D57" s="37"/>
      <c r="E57" s="29"/>
      <c r="F57" s="32">
        <f>F58+F66</f>
        <v>2791000</v>
      </c>
      <c r="G57" s="32">
        <f>G58+G66</f>
        <v>0</v>
      </c>
      <c r="H57" s="5"/>
      <c r="I57" s="5"/>
    </row>
    <row r="58" s="36" customFormat="1" ht="30">
      <c r="A58" s="35" t="s">
        <v>55</v>
      </c>
      <c r="B58" s="42" t="s">
        <v>56</v>
      </c>
      <c r="C58" s="29"/>
      <c r="D58" s="29"/>
      <c r="E58" s="29"/>
      <c r="F58" s="32">
        <f>F59</f>
        <v>520000</v>
      </c>
      <c r="G58" s="32"/>
      <c r="H58" s="5"/>
      <c r="I58" s="5"/>
    </row>
    <row r="59" s="36" customFormat="1">
      <c r="A59" s="35" t="s">
        <v>36</v>
      </c>
      <c r="B59" s="42" t="s">
        <v>57</v>
      </c>
      <c r="C59" s="29"/>
      <c r="D59" s="29"/>
      <c r="E59" s="29"/>
      <c r="F59" s="32">
        <f>F60+F63</f>
        <v>520000</v>
      </c>
      <c r="G59" s="32"/>
      <c r="H59" s="5"/>
      <c r="I59" s="5"/>
    </row>
    <row r="60" s="36" customFormat="1" ht="30">
      <c r="A60" s="30" t="s">
        <v>43</v>
      </c>
      <c r="B60" s="42" t="s">
        <v>57</v>
      </c>
      <c r="C60" s="29" t="s">
        <v>44</v>
      </c>
      <c r="D60" s="37"/>
      <c r="E60" s="29"/>
      <c r="F60" s="32">
        <f t="shared" ref="F60:F66" si="6">F61</f>
        <v>520000</v>
      </c>
      <c r="G60" s="32"/>
      <c r="H60" s="5"/>
      <c r="I60" s="5"/>
    </row>
    <row r="61" s="36" customFormat="1">
      <c r="A61" s="35" t="s">
        <v>58</v>
      </c>
      <c r="B61" s="42" t="s">
        <v>57</v>
      </c>
      <c r="C61" s="29" t="s">
        <v>44</v>
      </c>
      <c r="D61" s="37" t="s">
        <v>59</v>
      </c>
      <c r="E61" s="29"/>
      <c r="F61" s="32">
        <f t="shared" si="6"/>
        <v>520000</v>
      </c>
      <c r="G61" s="32"/>
      <c r="H61" s="5"/>
      <c r="I61" s="5"/>
    </row>
    <row r="62" s="36" customFormat="1">
      <c r="A62" s="34" t="s">
        <v>60</v>
      </c>
      <c r="B62" s="42" t="s">
        <v>57</v>
      </c>
      <c r="C62" s="29" t="s">
        <v>44</v>
      </c>
      <c r="D62" s="37" t="s">
        <v>59</v>
      </c>
      <c r="E62" s="29" t="s">
        <v>61</v>
      </c>
      <c r="F62" s="32">
        <v>520000</v>
      </c>
      <c r="G62" s="32"/>
      <c r="H62" s="5"/>
      <c r="I62" s="5"/>
    </row>
    <row r="63" s="36" customFormat="1" hidden="1">
      <c r="A63" s="35" t="s">
        <v>62</v>
      </c>
      <c r="B63" s="42" t="s">
        <v>57</v>
      </c>
      <c r="C63" s="29" t="s">
        <v>63</v>
      </c>
      <c r="D63" s="37"/>
      <c r="E63" s="29"/>
      <c r="F63" s="32">
        <f t="shared" si="6"/>
        <v>0</v>
      </c>
      <c r="G63" s="32"/>
      <c r="H63" s="5"/>
      <c r="I63" s="5"/>
    </row>
    <row r="64" s="36" customFormat="1" hidden="1">
      <c r="A64" s="35" t="s">
        <v>58</v>
      </c>
      <c r="B64" s="42" t="s">
        <v>57</v>
      </c>
      <c r="C64" s="29" t="s">
        <v>63</v>
      </c>
      <c r="D64" s="29" t="s">
        <v>59</v>
      </c>
      <c r="E64" s="29"/>
      <c r="F64" s="32">
        <f t="shared" si="6"/>
        <v>0</v>
      </c>
      <c r="G64" s="32"/>
      <c r="H64" s="5"/>
      <c r="I64" s="5"/>
    </row>
    <row r="65" s="36" customFormat="1" hidden="1">
      <c r="A65" s="34" t="s">
        <v>60</v>
      </c>
      <c r="B65" s="42" t="s">
        <v>57</v>
      </c>
      <c r="C65" s="29" t="s">
        <v>63</v>
      </c>
      <c r="D65" s="29" t="s">
        <v>59</v>
      </c>
      <c r="E65" s="29" t="s">
        <v>61</v>
      </c>
      <c r="F65" s="32"/>
      <c r="G65" s="32"/>
      <c r="H65" s="5"/>
      <c r="I65" s="5"/>
    </row>
    <row r="66" s="36" customFormat="1">
      <c r="A66" s="45" t="s">
        <v>64</v>
      </c>
      <c r="B66" s="42" t="s">
        <v>65</v>
      </c>
      <c r="C66" s="29"/>
      <c r="D66" s="37"/>
      <c r="E66" s="29"/>
      <c r="F66" s="32">
        <f t="shared" si="6"/>
        <v>2271000</v>
      </c>
      <c r="G66" s="32"/>
      <c r="H66" s="5"/>
      <c r="I66" s="5"/>
    </row>
    <row r="67" s="36" customFormat="1">
      <c r="A67" s="34" t="s">
        <v>36</v>
      </c>
      <c r="B67" s="42" t="s">
        <v>66</v>
      </c>
      <c r="C67" s="29"/>
      <c r="D67" s="37"/>
      <c r="E67" s="29"/>
      <c r="F67" s="32">
        <f>F68+F71</f>
        <v>2271000</v>
      </c>
      <c r="G67" s="32"/>
      <c r="H67" s="5"/>
      <c r="I67" s="5"/>
    </row>
    <row r="68" s="36" customFormat="1">
      <c r="A68" s="35" t="s">
        <v>43</v>
      </c>
      <c r="B68" s="42" t="s">
        <v>66</v>
      </c>
      <c r="C68" s="29" t="s">
        <v>44</v>
      </c>
      <c r="D68" s="29"/>
      <c r="E68" s="29"/>
      <c r="F68" s="32">
        <f t="shared" ref="F68:F72" si="7">F69</f>
        <v>2241000</v>
      </c>
      <c r="G68" s="32"/>
      <c r="H68" s="5"/>
      <c r="I68" s="5"/>
    </row>
    <row r="69" s="36" customFormat="1">
      <c r="A69" s="35" t="s">
        <v>58</v>
      </c>
      <c r="B69" s="42" t="s">
        <v>66</v>
      </c>
      <c r="C69" s="29" t="s">
        <v>44</v>
      </c>
      <c r="D69" s="29" t="s">
        <v>59</v>
      </c>
      <c r="E69" s="29"/>
      <c r="F69" s="32">
        <f t="shared" si="7"/>
        <v>2241000</v>
      </c>
      <c r="G69" s="32"/>
      <c r="H69" s="5"/>
      <c r="I69" s="5"/>
    </row>
    <row r="70" s="36" customFormat="1">
      <c r="A70" s="33" t="s">
        <v>60</v>
      </c>
      <c r="B70" s="42" t="s">
        <v>66</v>
      </c>
      <c r="C70" s="29" t="s">
        <v>44</v>
      </c>
      <c r="D70" s="37" t="s">
        <v>59</v>
      </c>
      <c r="E70" s="29" t="s">
        <v>25</v>
      </c>
      <c r="F70" s="32">
        <v>2241000</v>
      </c>
      <c r="G70" s="32"/>
      <c r="H70" s="5"/>
      <c r="I70" s="5"/>
    </row>
    <row r="71" s="36" customFormat="1">
      <c r="A71" s="45" t="s">
        <v>62</v>
      </c>
      <c r="B71" s="42" t="s">
        <v>66</v>
      </c>
      <c r="C71" s="29" t="s">
        <v>63</v>
      </c>
      <c r="D71" s="37"/>
      <c r="E71" s="29"/>
      <c r="F71" s="32">
        <f t="shared" si="7"/>
        <v>30000</v>
      </c>
      <c r="G71" s="32"/>
      <c r="H71" s="5"/>
      <c r="I71" s="5"/>
    </row>
    <row r="72" s="36" customFormat="1">
      <c r="A72" s="35" t="s">
        <v>58</v>
      </c>
      <c r="B72" s="42" t="s">
        <v>66</v>
      </c>
      <c r="C72" s="29" t="s">
        <v>63</v>
      </c>
      <c r="D72" s="29" t="s">
        <v>59</v>
      </c>
      <c r="E72" s="29"/>
      <c r="F72" s="32">
        <f t="shared" si="7"/>
        <v>30000</v>
      </c>
      <c r="G72" s="32"/>
      <c r="H72" s="5"/>
      <c r="I72" s="5"/>
    </row>
    <row r="73" s="36" customFormat="1">
      <c r="A73" s="33" t="s">
        <v>60</v>
      </c>
      <c r="B73" s="42" t="s">
        <v>66</v>
      </c>
      <c r="C73" s="29" t="s">
        <v>63</v>
      </c>
      <c r="D73" s="37" t="s">
        <v>59</v>
      </c>
      <c r="E73" s="29" t="s">
        <v>25</v>
      </c>
      <c r="F73" s="32">
        <v>30000</v>
      </c>
      <c r="G73" s="32"/>
      <c r="H73" s="5"/>
      <c r="I73" s="5"/>
    </row>
    <row r="74" s="36" customFormat="1">
      <c r="A74" s="30" t="s">
        <v>67</v>
      </c>
      <c r="B74" s="42" t="s">
        <v>68</v>
      </c>
      <c r="C74" s="29"/>
      <c r="D74" s="37"/>
      <c r="E74" s="29"/>
      <c r="F74" s="32">
        <f>F75+F83+F88+F93+F118+F123+F154</f>
        <v>66898215.932000004</v>
      </c>
      <c r="G74" s="32">
        <f>G75+G83+G88+G93+G118+G123+G154</f>
        <v>2163650.7000000002</v>
      </c>
      <c r="H74" s="5"/>
      <c r="I74" s="5"/>
    </row>
    <row r="75" s="36" customFormat="1">
      <c r="A75" s="35" t="s">
        <v>69</v>
      </c>
      <c r="B75" s="42" t="s">
        <v>70</v>
      </c>
      <c r="C75" s="29"/>
      <c r="D75" s="37"/>
      <c r="E75" s="29"/>
      <c r="F75" s="32">
        <f>F76</f>
        <v>7148940.5</v>
      </c>
      <c r="G75" s="32">
        <f>G76</f>
        <v>0</v>
      </c>
      <c r="H75" s="5"/>
      <c r="I75" s="5"/>
    </row>
    <row r="76" s="36" customFormat="1">
      <c r="A76" s="34" t="s">
        <v>36</v>
      </c>
      <c r="B76" s="42" t="s">
        <v>71</v>
      </c>
      <c r="C76" s="29"/>
      <c r="D76" s="37"/>
      <c r="E76" s="29"/>
      <c r="F76" s="32">
        <f>F77+F80</f>
        <v>7148940.5</v>
      </c>
      <c r="G76" s="32"/>
      <c r="H76" s="5"/>
      <c r="I76" s="5"/>
    </row>
    <row r="77" s="36" customFormat="1">
      <c r="A77" s="35" t="s">
        <v>43</v>
      </c>
      <c r="B77" s="42" t="s">
        <v>71</v>
      </c>
      <c r="C77" s="29" t="s">
        <v>44</v>
      </c>
      <c r="D77" s="29"/>
      <c r="E77" s="29"/>
      <c r="F77" s="32">
        <f t="shared" ref="F77:F78" si="8">F78</f>
        <v>7139940.5</v>
      </c>
      <c r="G77" s="32"/>
      <c r="H77" s="5"/>
      <c r="I77" s="5"/>
    </row>
    <row r="78" s="36" customFormat="1">
      <c r="A78" s="35" t="s">
        <v>58</v>
      </c>
      <c r="B78" s="42" t="s">
        <v>71</v>
      </c>
      <c r="C78" s="29" t="s">
        <v>44</v>
      </c>
      <c r="D78" s="29" t="s">
        <v>59</v>
      </c>
      <c r="E78" s="29"/>
      <c r="F78" s="32">
        <f t="shared" si="8"/>
        <v>7139940.5</v>
      </c>
      <c r="G78" s="32"/>
      <c r="H78" s="5"/>
      <c r="I78" s="5"/>
    </row>
    <row r="79" s="36" customFormat="1">
      <c r="A79" s="35" t="s">
        <v>72</v>
      </c>
      <c r="B79" s="42" t="s">
        <v>71</v>
      </c>
      <c r="C79" s="29" t="s">
        <v>44</v>
      </c>
      <c r="D79" s="29" t="s">
        <v>59</v>
      </c>
      <c r="E79" s="29" t="s">
        <v>73</v>
      </c>
      <c r="F79" s="32">
        <f>6401650+738290.5</f>
        <v>7139940.5</v>
      </c>
      <c r="G79" s="32"/>
      <c r="H79" s="5"/>
      <c r="I79" s="5"/>
    </row>
    <row r="80" s="36" customFormat="1">
      <c r="A80" s="45" t="s">
        <v>62</v>
      </c>
      <c r="B80" s="42" t="s">
        <v>71</v>
      </c>
      <c r="C80" s="29" t="s">
        <v>63</v>
      </c>
      <c r="D80" s="37"/>
      <c r="E80" s="29"/>
      <c r="F80" s="32">
        <f t="shared" ref="F80:F81" si="9">SUM(F81)</f>
        <v>9000</v>
      </c>
      <c r="G80" s="32"/>
      <c r="H80" s="5"/>
      <c r="I80" s="5"/>
    </row>
    <row r="81" s="36" customFormat="1">
      <c r="A81" s="34" t="s">
        <v>58</v>
      </c>
      <c r="B81" s="42" t="s">
        <v>71</v>
      </c>
      <c r="C81" s="29" t="s">
        <v>63</v>
      </c>
      <c r="D81" s="37" t="s">
        <v>59</v>
      </c>
      <c r="E81" s="29"/>
      <c r="F81" s="32">
        <f t="shared" si="9"/>
        <v>9000</v>
      </c>
      <c r="G81" s="32"/>
      <c r="H81" s="5"/>
      <c r="I81" s="5"/>
    </row>
    <row r="82" s="36" customFormat="1">
      <c r="A82" s="35" t="s">
        <v>72</v>
      </c>
      <c r="B82" s="42" t="s">
        <v>71</v>
      </c>
      <c r="C82" s="29" t="s">
        <v>63</v>
      </c>
      <c r="D82" s="29" t="s">
        <v>59</v>
      </c>
      <c r="E82" s="29" t="s">
        <v>73</v>
      </c>
      <c r="F82" s="32">
        <v>9000</v>
      </c>
      <c r="G82" s="32"/>
      <c r="H82" s="5"/>
      <c r="I82" s="5"/>
    </row>
    <row r="83" s="36" customFormat="1">
      <c r="A83" s="35" t="s">
        <v>74</v>
      </c>
      <c r="B83" s="42" t="s">
        <v>75</v>
      </c>
      <c r="C83" s="29"/>
      <c r="D83" s="29"/>
      <c r="E83" s="29"/>
      <c r="F83" s="32">
        <f t="shared" ref="F83:F91" si="10">F84</f>
        <v>830000</v>
      </c>
      <c r="G83" s="32">
        <f>G84</f>
        <v>0</v>
      </c>
      <c r="H83" s="5"/>
      <c r="I83" s="5"/>
    </row>
    <row r="84" s="36" customFormat="1">
      <c r="A84" s="35" t="s">
        <v>36</v>
      </c>
      <c r="B84" s="42" t="s">
        <v>76</v>
      </c>
      <c r="C84" s="29"/>
      <c r="D84" s="29"/>
      <c r="E84" s="29"/>
      <c r="F84" s="32">
        <f t="shared" si="10"/>
        <v>830000</v>
      </c>
      <c r="G84" s="32"/>
      <c r="H84" s="5"/>
      <c r="I84" s="5"/>
    </row>
    <row r="85" s="36" customFormat="1">
      <c r="A85" s="33" t="s">
        <v>43</v>
      </c>
      <c r="B85" s="42" t="s">
        <v>76</v>
      </c>
      <c r="C85" s="29" t="s">
        <v>44</v>
      </c>
      <c r="D85" s="37"/>
      <c r="E85" s="29"/>
      <c r="F85" s="32">
        <f t="shared" si="10"/>
        <v>830000</v>
      </c>
      <c r="G85" s="32"/>
      <c r="H85" s="5"/>
      <c r="I85" s="5"/>
    </row>
    <row r="86" s="36" customFormat="1">
      <c r="A86" s="34" t="s">
        <v>58</v>
      </c>
      <c r="B86" s="42" t="s">
        <v>76</v>
      </c>
      <c r="C86" s="29" t="s">
        <v>44</v>
      </c>
      <c r="D86" s="37" t="s">
        <v>59</v>
      </c>
      <c r="E86" s="29"/>
      <c r="F86" s="32">
        <f t="shared" si="10"/>
        <v>830000</v>
      </c>
      <c r="G86" s="32"/>
      <c r="H86" s="5"/>
      <c r="I86" s="5"/>
    </row>
    <row r="87" s="36" customFormat="1">
      <c r="A87" s="35" t="s">
        <v>72</v>
      </c>
      <c r="B87" s="42" t="s">
        <v>76</v>
      </c>
      <c r="C87" s="29" t="s">
        <v>44</v>
      </c>
      <c r="D87" s="29" t="s">
        <v>59</v>
      </c>
      <c r="E87" s="29" t="s">
        <v>73</v>
      </c>
      <c r="F87" s="32">
        <v>830000</v>
      </c>
      <c r="G87" s="32"/>
      <c r="H87" s="5"/>
      <c r="I87" s="5"/>
    </row>
    <row r="88" s="36" customFormat="1">
      <c r="A88" s="35" t="s">
        <v>77</v>
      </c>
      <c r="B88" s="42" t="s">
        <v>78</v>
      </c>
      <c r="C88" s="29"/>
      <c r="D88" s="29"/>
      <c r="E88" s="29"/>
      <c r="F88" s="32">
        <f t="shared" si="10"/>
        <v>211000</v>
      </c>
      <c r="G88" s="32">
        <f>G89</f>
        <v>0</v>
      </c>
      <c r="H88" s="5"/>
      <c r="I88" s="5"/>
    </row>
    <row r="89" s="36" customFormat="1">
      <c r="A89" s="35" t="s">
        <v>36</v>
      </c>
      <c r="B89" s="42" t="s">
        <v>79</v>
      </c>
      <c r="C89" s="29"/>
      <c r="D89" s="37"/>
      <c r="E89" s="29"/>
      <c r="F89" s="32">
        <f t="shared" si="10"/>
        <v>211000</v>
      </c>
      <c r="G89" s="32"/>
      <c r="H89" s="5"/>
      <c r="I89" s="5"/>
    </row>
    <row r="90" s="36" customFormat="1">
      <c r="A90" s="34" t="s">
        <v>43</v>
      </c>
      <c r="B90" s="42" t="s">
        <v>79</v>
      </c>
      <c r="C90" s="29" t="s">
        <v>44</v>
      </c>
      <c r="D90" s="37"/>
      <c r="E90" s="29"/>
      <c r="F90" s="32">
        <f t="shared" si="10"/>
        <v>211000</v>
      </c>
      <c r="G90" s="32"/>
      <c r="H90" s="5"/>
      <c r="I90" s="5"/>
    </row>
    <row r="91" s="36" customFormat="1">
      <c r="A91" s="35" t="s">
        <v>58</v>
      </c>
      <c r="B91" s="42" t="s">
        <v>79</v>
      </c>
      <c r="C91" s="29" t="s">
        <v>44</v>
      </c>
      <c r="D91" s="29" t="s">
        <v>59</v>
      </c>
      <c r="E91" s="29"/>
      <c r="F91" s="32">
        <f t="shared" si="10"/>
        <v>211000</v>
      </c>
      <c r="G91" s="32"/>
      <c r="H91" s="5"/>
      <c r="I91" s="5"/>
    </row>
    <row r="92" s="36" customFormat="1">
      <c r="A92" s="35" t="s">
        <v>72</v>
      </c>
      <c r="B92" s="42" t="s">
        <v>79</v>
      </c>
      <c r="C92" s="29" t="s">
        <v>44</v>
      </c>
      <c r="D92" s="29" t="s">
        <v>59</v>
      </c>
      <c r="E92" s="29" t="s">
        <v>73</v>
      </c>
      <c r="F92" s="32">
        <v>211000</v>
      </c>
      <c r="G92" s="32"/>
      <c r="H92" s="5"/>
      <c r="I92" s="5"/>
    </row>
    <row r="93" s="36" customFormat="1">
      <c r="A93" s="30" t="s">
        <v>80</v>
      </c>
      <c r="B93" s="42" t="s">
        <v>81</v>
      </c>
      <c r="C93" s="29"/>
      <c r="D93" s="29"/>
      <c r="E93" s="29"/>
      <c r="F93" s="32">
        <f>F102+F98+F94+F106+F114+F110</f>
        <v>25023799.960000001</v>
      </c>
      <c r="G93" s="32"/>
      <c r="H93" s="5"/>
      <c r="I93" s="5"/>
    </row>
    <row r="94" s="36" customFormat="1">
      <c r="A94" s="30" t="s">
        <v>18</v>
      </c>
      <c r="B94" s="42" t="s">
        <v>82</v>
      </c>
      <c r="C94" s="29"/>
      <c r="D94" s="29"/>
      <c r="E94" s="29"/>
      <c r="F94" s="32">
        <f t="shared" ref="F94:F98" si="11">F95</f>
        <v>19704928</v>
      </c>
      <c r="G94" s="32"/>
      <c r="H94" s="5"/>
      <c r="I94" s="5"/>
    </row>
    <row r="95" s="36" customFormat="1">
      <c r="A95" s="33" t="s">
        <v>20</v>
      </c>
      <c r="B95" s="42" t="s">
        <v>82</v>
      </c>
      <c r="C95" s="29" t="s">
        <v>21</v>
      </c>
      <c r="D95" s="29"/>
      <c r="E95" s="29"/>
      <c r="F95" s="32">
        <f t="shared" si="11"/>
        <v>19704928</v>
      </c>
      <c r="G95" s="32"/>
      <c r="H95" s="5"/>
      <c r="I95" s="5"/>
    </row>
    <row r="96" s="36" customFormat="1">
      <c r="A96" s="35" t="s">
        <v>58</v>
      </c>
      <c r="B96" s="42" t="s">
        <v>82</v>
      </c>
      <c r="C96" s="29" t="s">
        <v>21</v>
      </c>
      <c r="D96" s="29" t="s">
        <v>59</v>
      </c>
      <c r="E96" s="29"/>
      <c r="F96" s="32">
        <f t="shared" si="11"/>
        <v>19704928</v>
      </c>
      <c r="G96" s="32"/>
      <c r="H96" s="5"/>
      <c r="I96" s="5"/>
    </row>
    <row r="97" s="36" customFormat="1">
      <c r="A97" s="35" t="s">
        <v>72</v>
      </c>
      <c r="B97" s="42" t="s">
        <v>82</v>
      </c>
      <c r="C97" s="29" t="s">
        <v>21</v>
      </c>
      <c r="D97" s="29" t="s">
        <v>59</v>
      </c>
      <c r="E97" s="29" t="s">
        <v>73</v>
      </c>
      <c r="F97" s="32">
        <v>19704928</v>
      </c>
      <c r="G97" s="32"/>
      <c r="H97" s="5"/>
      <c r="I97" s="5"/>
    </row>
    <row r="98" s="36" customFormat="1">
      <c r="A98" s="35" t="s">
        <v>28</v>
      </c>
      <c r="B98" s="42" t="s">
        <v>83</v>
      </c>
      <c r="C98" s="29"/>
      <c r="D98" s="29"/>
      <c r="E98" s="29"/>
      <c r="F98" s="32">
        <f t="shared" si="11"/>
        <v>150000</v>
      </c>
      <c r="G98" s="32"/>
      <c r="H98" s="5"/>
      <c r="I98" s="5"/>
    </row>
    <row r="99" s="36" customFormat="1">
      <c r="A99" s="33" t="s">
        <v>20</v>
      </c>
      <c r="B99" s="42" t="s">
        <v>83</v>
      </c>
      <c r="C99" s="29" t="s">
        <v>21</v>
      </c>
      <c r="D99" s="29"/>
      <c r="E99" s="29"/>
      <c r="F99" s="32">
        <f t="shared" ref="F99:F121" si="12">F100</f>
        <v>150000</v>
      </c>
      <c r="G99" s="32"/>
      <c r="H99" s="5"/>
      <c r="I99" s="5"/>
    </row>
    <row r="100" s="36" customFormat="1">
      <c r="A100" s="35" t="s">
        <v>58</v>
      </c>
      <c r="B100" s="42" t="s">
        <v>83</v>
      </c>
      <c r="C100" s="29" t="s">
        <v>21</v>
      </c>
      <c r="D100" s="29" t="s">
        <v>59</v>
      </c>
      <c r="E100" s="29"/>
      <c r="F100" s="32">
        <f t="shared" si="12"/>
        <v>150000</v>
      </c>
      <c r="G100" s="32"/>
      <c r="H100" s="5"/>
      <c r="I100" s="5"/>
    </row>
    <row r="101" s="36" customFormat="1">
      <c r="A101" s="35" t="s">
        <v>72</v>
      </c>
      <c r="B101" s="42" t="s">
        <v>83</v>
      </c>
      <c r="C101" s="29" t="s">
        <v>21</v>
      </c>
      <c r="D101" s="29" t="s">
        <v>59</v>
      </c>
      <c r="E101" s="29" t="s">
        <v>73</v>
      </c>
      <c r="F101" s="32">
        <v>150000</v>
      </c>
      <c r="G101" s="32"/>
      <c r="H101" s="5"/>
      <c r="I101" s="5"/>
    </row>
    <row r="102" s="36" customFormat="1">
      <c r="A102" s="30" t="s">
        <v>36</v>
      </c>
      <c r="B102" s="42" t="s">
        <v>84</v>
      </c>
      <c r="C102" s="29"/>
      <c r="D102" s="29"/>
      <c r="E102" s="29"/>
      <c r="F102" s="32">
        <f t="shared" si="12"/>
        <v>499999.96000000002</v>
      </c>
      <c r="G102" s="32"/>
      <c r="H102" s="5"/>
      <c r="I102" s="5"/>
    </row>
    <row r="103" s="36" customFormat="1">
      <c r="A103" s="34" t="s">
        <v>43</v>
      </c>
      <c r="B103" s="42" t="s">
        <v>84</v>
      </c>
      <c r="C103" s="29" t="s">
        <v>44</v>
      </c>
      <c r="D103" s="37"/>
      <c r="E103" s="29"/>
      <c r="F103" s="32">
        <f t="shared" si="12"/>
        <v>499999.96000000002</v>
      </c>
      <c r="G103" s="32"/>
      <c r="H103" s="5"/>
      <c r="I103" s="5"/>
    </row>
    <row r="104" s="36" customFormat="1">
      <c r="A104" s="35" t="s">
        <v>58</v>
      </c>
      <c r="B104" s="42" t="s">
        <v>84</v>
      </c>
      <c r="C104" s="29" t="s">
        <v>44</v>
      </c>
      <c r="D104" s="29" t="s">
        <v>59</v>
      </c>
      <c r="E104" s="29"/>
      <c r="F104" s="32">
        <f t="shared" si="12"/>
        <v>499999.96000000002</v>
      </c>
      <c r="G104" s="32"/>
      <c r="H104" s="5"/>
      <c r="I104" s="5"/>
    </row>
    <row r="105" s="36" customFormat="1">
      <c r="A105" s="35" t="s">
        <v>72</v>
      </c>
      <c r="B105" s="42" t="s">
        <v>84</v>
      </c>
      <c r="C105" s="29" t="s">
        <v>44</v>
      </c>
      <c r="D105" s="29" t="s">
        <v>59</v>
      </c>
      <c r="E105" s="29" t="s">
        <v>73</v>
      </c>
      <c r="F105" s="32">
        <v>499999.96000000002</v>
      </c>
      <c r="G105" s="32"/>
      <c r="H105" s="5"/>
      <c r="I105" s="5"/>
    </row>
    <row r="106" s="36" customFormat="1">
      <c r="A106" s="35" t="s">
        <v>26</v>
      </c>
      <c r="B106" s="42" t="s">
        <v>85</v>
      </c>
      <c r="C106" s="29"/>
      <c r="D106" s="29"/>
      <c r="E106" s="29"/>
      <c r="F106" s="32">
        <f t="shared" si="12"/>
        <v>2805061</v>
      </c>
      <c r="G106" s="32"/>
      <c r="H106" s="5"/>
      <c r="I106" s="5"/>
    </row>
    <row r="107" s="36" customFormat="1">
      <c r="A107" s="33" t="s">
        <v>20</v>
      </c>
      <c r="B107" s="42" t="s">
        <v>85</v>
      </c>
      <c r="C107" s="29" t="s">
        <v>21</v>
      </c>
      <c r="D107" s="29"/>
      <c r="E107" s="29"/>
      <c r="F107" s="32">
        <f t="shared" si="12"/>
        <v>2805061</v>
      </c>
      <c r="G107" s="32"/>
      <c r="H107" s="5"/>
      <c r="I107" s="5"/>
    </row>
    <row r="108" s="36" customFormat="1">
      <c r="A108" s="35" t="s">
        <v>58</v>
      </c>
      <c r="B108" s="42" t="s">
        <v>85</v>
      </c>
      <c r="C108" s="29" t="s">
        <v>21</v>
      </c>
      <c r="D108" s="29" t="s">
        <v>59</v>
      </c>
      <c r="E108" s="29"/>
      <c r="F108" s="32">
        <f t="shared" si="12"/>
        <v>2805061</v>
      </c>
      <c r="G108" s="32"/>
      <c r="H108" s="5"/>
      <c r="I108" s="5"/>
    </row>
    <row r="109" s="36" customFormat="1">
      <c r="A109" s="35" t="s">
        <v>72</v>
      </c>
      <c r="B109" s="42" t="s">
        <v>85</v>
      </c>
      <c r="C109" s="29" t="s">
        <v>21</v>
      </c>
      <c r="D109" s="29" t="s">
        <v>59</v>
      </c>
      <c r="E109" s="29" t="s">
        <v>73</v>
      </c>
      <c r="F109" s="32">
        <v>2805061</v>
      </c>
      <c r="G109" s="32"/>
      <c r="H109" s="5"/>
      <c r="I109" s="5"/>
    </row>
    <row r="110" s="36" customFormat="1">
      <c r="A110" s="35" t="s">
        <v>86</v>
      </c>
      <c r="B110" s="42" t="s">
        <v>87</v>
      </c>
      <c r="C110" s="29"/>
      <c r="D110" s="29"/>
      <c r="E110" s="29"/>
      <c r="F110" s="32">
        <f>F111</f>
        <v>1368800</v>
      </c>
      <c r="G110" s="32"/>
      <c r="H110" s="5"/>
      <c r="I110" s="5"/>
    </row>
    <row r="111" s="36" customFormat="1">
      <c r="A111" s="33" t="s">
        <v>20</v>
      </c>
      <c r="B111" s="46" t="s">
        <v>87</v>
      </c>
      <c r="C111" s="47" t="s">
        <v>21</v>
      </c>
      <c r="D111" s="48"/>
      <c r="E111" s="47"/>
      <c r="F111" s="32">
        <f>F112</f>
        <v>1368800</v>
      </c>
      <c r="G111" s="32"/>
      <c r="H111" s="5"/>
      <c r="I111" s="5"/>
    </row>
    <row r="112" s="36" customFormat="1">
      <c r="A112" s="35" t="s">
        <v>58</v>
      </c>
      <c r="B112" s="46" t="s">
        <v>87</v>
      </c>
      <c r="C112" s="48" t="s">
        <v>21</v>
      </c>
      <c r="D112" s="47" t="s">
        <v>59</v>
      </c>
      <c r="E112" s="48"/>
      <c r="F112" s="32">
        <f>F113</f>
        <v>1368800</v>
      </c>
      <c r="G112" s="32"/>
      <c r="H112" s="5"/>
      <c r="I112" s="5"/>
    </row>
    <row r="113" s="36" customFormat="1">
      <c r="A113" s="35" t="s">
        <v>72</v>
      </c>
      <c r="B113" s="46" t="s">
        <v>87</v>
      </c>
      <c r="C113" s="47" t="s">
        <v>21</v>
      </c>
      <c r="D113" s="48" t="s">
        <v>59</v>
      </c>
      <c r="E113" s="47" t="s">
        <v>73</v>
      </c>
      <c r="F113" s="32">
        <v>1368800</v>
      </c>
      <c r="G113" s="32"/>
      <c r="H113" s="5"/>
      <c r="I113" s="5"/>
    </row>
    <row r="114" s="36" customFormat="1">
      <c r="A114" s="35" t="s">
        <v>88</v>
      </c>
      <c r="B114" s="42" t="s">
        <v>89</v>
      </c>
      <c r="C114" s="29"/>
      <c r="D114" s="29"/>
      <c r="E114" s="29"/>
      <c r="F114" s="32">
        <f t="shared" si="12"/>
        <v>495011</v>
      </c>
      <c r="G114" s="32"/>
      <c r="H114" s="5"/>
      <c r="I114" s="5"/>
    </row>
    <row r="115" s="36" customFormat="1">
      <c r="A115" s="33" t="s">
        <v>20</v>
      </c>
      <c r="B115" s="42" t="s">
        <v>89</v>
      </c>
      <c r="C115" s="29" t="s">
        <v>21</v>
      </c>
      <c r="D115" s="29"/>
      <c r="E115" s="29"/>
      <c r="F115" s="32">
        <f t="shared" si="12"/>
        <v>495011</v>
      </c>
      <c r="G115" s="32"/>
      <c r="H115" s="5"/>
      <c r="I115" s="5"/>
    </row>
    <row r="116" s="36" customFormat="1">
      <c r="A116" s="35" t="s">
        <v>58</v>
      </c>
      <c r="B116" s="42" t="s">
        <v>89</v>
      </c>
      <c r="C116" s="29" t="s">
        <v>21</v>
      </c>
      <c r="D116" s="29" t="s">
        <v>59</v>
      </c>
      <c r="E116" s="29"/>
      <c r="F116" s="32">
        <f t="shared" si="12"/>
        <v>495011</v>
      </c>
      <c r="G116" s="32"/>
      <c r="H116" s="5"/>
      <c r="I116" s="5"/>
    </row>
    <row r="117" s="36" customFormat="1">
      <c r="A117" s="35" t="s">
        <v>72</v>
      </c>
      <c r="B117" s="42" t="s">
        <v>89</v>
      </c>
      <c r="C117" s="29" t="s">
        <v>21</v>
      </c>
      <c r="D117" s="29" t="s">
        <v>59</v>
      </c>
      <c r="E117" s="29" t="s">
        <v>73</v>
      </c>
      <c r="F117" s="32">
        <v>495011</v>
      </c>
      <c r="G117" s="32"/>
      <c r="H117" s="5"/>
      <c r="I117" s="5"/>
    </row>
    <row r="118" s="36" customFormat="1">
      <c r="A118" s="35" t="s">
        <v>90</v>
      </c>
      <c r="B118" s="42" t="s">
        <v>91</v>
      </c>
      <c r="C118" s="29"/>
      <c r="D118" s="29"/>
      <c r="E118" s="29"/>
      <c r="F118" s="32">
        <f t="shared" si="12"/>
        <v>400000</v>
      </c>
      <c r="G118" s="32">
        <f>G119</f>
        <v>0</v>
      </c>
      <c r="H118" s="5"/>
      <c r="I118" s="5"/>
    </row>
    <row r="119" s="36" customFormat="1">
      <c r="A119" s="35" t="s">
        <v>36</v>
      </c>
      <c r="B119" s="42" t="s">
        <v>92</v>
      </c>
      <c r="C119" s="29"/>
      <c r="D119" s="29"/>
      <c r="E119" s="29"/>
      <c r="F119" s="32">
        <f t="shared" si="12"/>
        <v>400000</v>
      </c>
      <c r="G119" s="32"/>
      <c r="H119" s="5"/>
      <c r="I119" s="5"/>
    </row>
    <row r="120" s="36" customFormat="1">
      <c r="A120" s="34" t="s">
        <v>43</v>
      </c>
      <c r="B120" s="42" t="s">
        <v>92</v>
      </c>
      <c r="C120" s="49" t="s">
        <v>44</v>
      </c>
      <c r="D120" s="37"/>
      <c r="E120" s="29"/>
      <c r="F120" s="32">
        <f t="shared" si="12"/>
        <v>400000</v>
      </c>
      <c r="G120" s="32"/>
      <c r="H120" s="5"/>
      <c r="I120" s="5"/>
    </row>
    <row r="121" s="36" customFormat="1">
      <c r="A121" s="34" t="s">
        <v>58</v>
      </c>
      <c r="B121" s="42" t="s">
        <v>92</v>
      </c>
      <c r="C121" s="29" t="s">
        <v>44</v>
      </c>
      <c r="D121" s="37" t="s">
        <v>59</v>
      </c>
      <c r="E121" s="29"/>
      <c r="F121" s="32">
        <f t="shared" si="12"/>
        <v>400000</v>
      </c>
      <c r="G121" s="32"/>
      <c r="H121" s="5"/>
      <c r="I121" s="5"/>
    </row>
    <row r="122" s="36" customFormat="1">
      <c r="A122" s="35" t="s">
        <v>72</v>
      </c>
      <c r="B122" s="42" t="s">
        <v>92</v>
      </c>
      <c r="C122" s="29" t="s">
        <v>44</v>
      </c>
      <c r="D122" s="29" t="s">
        <v>59</v>
      </c>
      <c r="E122" s="29" t="s">
        <v>73</v>
      </c>
      <c r="F122" s="32">
        <v>400000</v>
      </c>
      <c r="G122" s="32"/>
      <c r="H122" s="5"/>
      <c r="I122" s="5"/>
    </row>
    <row r="123" s="36" customFormat="1">
      <c r="A123" s="35" t="s">
        <v>93</v>
      </c>
      <c r="B123" s="42" t="s">
        <v>94</v>
      </c>
      <c r="C123" s="29"/>
      <c r="D123" s="29"/>
      <c r="E123" s="29"/>
      <c r="F123" s="32">
        <f>F124+F150+F138+F159+F134+F142+F146</f>
        <v>30193545.842</v>
      </c>
      <c r="G123" s="32">
        <f>G124+G150+G138</f>
        <v>0</v>
      </c>
      <c r="H123" s="5"/>
      <c r="I123" s="5"/>
    </row>
    <row r="124" s="36" customFormat="1">
      <c r="A124" s="34" t="s">
        <v>36</v>
      </c>
      <c r="B124" s="42" t="s">
        <v>95</v>
      </c>
      <c r="C124" s="49"/>
      <c r="D124" s="37"/>
      <c r="E124" s="39"/>
      <c r="F124" s="32">
        <f>F125+F128+F131</f>
        <v>12619743.16</v>
      </c>
      <c r="G124" s="32"/>
      <c r="H124" s="5"/>
      <c r="I124" s="5"/>
    </row>
    <row r="125" s="36" customFormat="1">
      <c r="A125" s="34" t="s">
        <v>43</v>
      </c>
      <c r="B125" s="42" t="s">
        <v>95</v>
      </c>
      <c r="C125" s="29" t="s">
        <v>44</v>
      </c>
      <c r="D125" s="37"/>
      <c r="E125" s="39"/>
      <c r="F125" s="32">
        <f t="shared" ref="F125:F140" si="13">F126</f>
        <v>12119743.16</v>
      </c>
      <c r="G125" s="32"/>
      <c r="H125" s="5"/>
      <c r="I125" s="5"/>
    </row>
    <row r="126" s="36" customFormat="1">
      <c r="A126" s="34" t="s">
        <v>96</v>
      </c>
      <c r="B126" s="42" t="s">
        <v>95</v>
      </c>
      <c r="C126" s="29" t="s">
        <v>44</v>
      </c>
      <c r="D126" s="39" t="s">
        <v>97</v>
      </c>
      <c r="E126" s="39"/>
      <c r="F126" s="32">
        <f t="shared" si="13"/>
        <v>12119743.16</v>
      </c>
      <c r="G126" s="32"/>
      <c r="H126" s="5"/>
      <c r="I126" s="5"/>
    </row>
    <row r="127" s="36" customFormat="1">
      <c r="A127" s="35" t="s">
        <v>98</v>
      </c>
      <c r="B127" s="42" t="s">
        <v>95</v>
      </c>
      <c r="C127" s="29" t="s">
        <v>44</v>
      </c>
      <c r="D127" s="39" t="s">
        <v>97</v>
      </c>
      <c r="E127" s="29" t="s">
        <v>99</v>
      </c>
      <c r="F127" s="32">
        <v>12119743.16</v>
      </c>
      <c r="G127" s="32"/>
      <c r="H127" s="5"/>
      <c r="I127" s="5"/>
    </row>
    <row r="128" s="36" customFormat="1" hidden="1">
      <c r="A128" s="45" t="s">
        <v>62</v>
      </c>
      <c r="B128" s="42" t="s">
        <v>95</v>
      </c>
      <c r="C128" s="29" t="s">
        <v>63</v>
      </c>
      <c r="D128" s="39"/>
      <c r="E128" s="29"/>
      <c r="F128" s="32">
        <f t="shared" si="13"/>
        <v>0</v>
      </c>
      <c r="G128" s="32"/>
      <c r="H128" s="5"/>
      <c r="I128" s="5"/>
    </row>
    <row r="129" s="36" customFormat="1" hidden="1">
      <c r="A129" s="34" t="s">
        <v>96</v>
      </c>
      <c r="B129" s="42" t="s">
        <v>95</v>
      </c>
      <c r="C129" s="29" t="s">
        <v>63</v>
      </c>
      <c r="D129" s="39" t="s">
        <v>97</v>
      </c>
      <c r="E129" s="39"/>
      <c r="F129" s="32">
        <f t="shared" si="13"/>
        <v>0</v>
      </c>
      <c r="G129" s="32"/>
      <c r="H129" s="5"/>
      <c r="I129" s="5"/>
    </row>
    <row r="130" s="36" customFormat="1" hidden="1">
      <c r="A130" s="35" t="s">
        <v>98</v>
      </c>
      <c r="B130" s="42" t="s">
        <v>95</v>
      </c>
      <c r="C130" s="29" t="s">
        <v>63</v>
      </c>
      <c r="D130" s="39" t="s">
        <v>97</v>
      </c>
      <c r="E130" s="29" t="s">
        <v>99</v>
      </c>
      <c r="F130" s="32"/>
      <c r="G130" s="32"/>
      <c r="H130" s="5"/>
      <c r="I130" s="5"/>
    </row>
    <row r="131" s="36" customFormat="1">
      <c r="A131" s="34" t="s">
        <v>43</v>
      </c>
      <c r="B131" s="42" t="s">
        <v>95</v>
      </c>
      <c r="C131" s="29" t="s">
        <v>44</v>
      </c>
      <c r="D131" s="39"/>
      <c r="E131" s="29"/>
      <c r="F131" s="32">
        <f t="shared" si="13"/>
        <v>500000</v>
      </c>
      <c r="G131" s="32"/>
      <c r="H131" s="5"/>
      <c r="I131" s="5"/>
    </row>
    <row r="132" s="36" customFormat="1">
      <c r="A132" s="34" t="s">
        <v>58</v>
      </c>
      <c r="B132" s="42" t="s">
        <v>95</v>
      </c>
      <c r="C132" s="29" t="s">
        <v>44</v>
      </c>
      <c r="D132" s="39" t="s">
        <v>59</v>
      </c>
      <c r="E132" s="29"/>
      <c r="F132" s="32">
        <f t="shared" si="13"/>
        <v>500000</v>
      </c>
      <c r="G132" s="32"/>
      <c r="H132" s="5"/>
      <c r="I132" s="5"/>
    </row>
    <row r="133" s="36" customFormat="1">
      <c r="A133" s="35" t="s">
        <v>72</v>
      </c>
      <c r="B133" s="42" t="s">
        <v>95</v>
      </c>
      <c r="C133" s="29" t="s">
        <v>44</v>
      </c>
      <c r="D133" s="39" t="s">
        <v>59</v>
      </c>
      <c r="E133" s="29" t="s">
        <v>73</v>
      </c>
      <c r="F133" s="32">
        <v>500000</v>
      </c>
      <c r="G133" s="32"/>
      <c r="H133" s="5"/>
      <c r="I133" s="5"/>
    </row>
    <row r="134" s="36" customFormat="1">
      <c r="A134" s="35" t="s">
        <v>100</v>
      </c>
      <c r="B134" s="46" t="s">
        <v>101</v>
      </c>
      <c r="C134" s="29"/>
      <c r="D134" s="39"/>
      <c r="E134" s="29"/>
      <c r="F134" s="32">
        <f>F135</f>
        <v>1334880</v>
      </c>
      <c r="G134" s="32"/>
      <c r="H134" s="5"/>
      <c r="I134" s="5"/>
    </row>
    <row r="135" s="36" customFormat="1">
      <c r="A135" s="34" t="s">
        <v>43</v>
      </c>
      <c r="B135" s="46" t="s">
        <v>101</v>
      </c>
      <c r="C135" s="47" t="s">
        <v>44</v>
      </c>
      <c r="D135" s="50"/>
      <c r="E135" s="51"/>
      <c r="F135" s="32">
        <f>F136</f>
        <v>1334880</v>
      </c>
      <c r="G135" s="32"/>
      <c r="H135" s="5"/>
      <c r="I135" s="5"/>
    </row>
    <row r="136" s="36" customFormat="1">
      <c r="A136" s="34" t="s">
        <v>96</v>
      </c>
      <c r="B136" s="46" t="s">
        <v>101</v>
      </c>
      <c r="C136" s="48" t="s">
        <v>44</v>
      </c>
      <c r="D136" s="51" t="s">
        <v>97</v>
      </c>
      <c r="E136" s="52"/>
      <c r="F136" s="32">
        <f>F137</f>
        <v>1334880</v>
      </c>
      <c r="G136" s="32"/>
      <c r="H136" s="5"/>
      <c r="I136" s="5"/>
    </row>
    <row r="137" s="36" customFormat="1">
      <c r="A137" s="35" t="s">
        <v>98</v>
      </c>
      <c r="B137" s="46" t="s">
        <v>101</v>
      </c>
      <c r="C137" s="47" t="s">
        <v>44</v>
      </c>
      <c r="D137" s="52" t="s">
        <v>97</v>
      </c>
      <c r="E137" s="47" t="s">
        <v>99</v>
      </c>
      <c r="F137" s="32">
        <v>1334880</v>
      </c>
      <c r="G137" s="32"/>
      <c r="H137" s="5"/>
      <c r="I137" s="5"/>
    </row>
    <row r="138" s="36" customFormat="1">
      <c r="A138" s="34" t="s">
        <v>102</v>
      </c>
      <c r="B138" s="42" t="s">
        <v>103</v>
      </c>
      <c r="C138" s="29"/>
      <c r="D138" s="39"/>
      <c r="E138" s="29"/>
      <c r="F138" s="32">
        <f t="shared" si="13"/>
        <v>13328620.752</v>
      </c>
      <c r="G138" s="32"/>
      <c r="H138" s="5"/>
      <c r="I138" s="5"/>
    </row>
    <row r="139" s="36" customFormat="1">
      <c r="A139" s="34" t="s">
        <v>43</v>
      </c>
      <c r="B139" s="42" t="s">
        <v>103</v>
      </c>
      <c r="C139" s="29" t="s">
        <v>44</v>
      </c>
      <c r="D139" s="37"/>
      <c r="E139" s="39"/>
      <c r="F139" s="32">
        <f t="shared" si="13"/>
        <v>13328620.752</v>
      </c>
      <c r="G139" s="32"/>
      <c r="H139" s="5"/>
      <c r="I139" s="5"/>
    </row>
    <row r="140" s="36" customFormat="1">
      <c r="A140" s="34" t="s">
        <v>96</v>
      </c>
      <c r="B140" s="42" t="s">
        <v>103</v>
      </c>
      <c r="C140" s="29" t="s">
        <v>44</v>
      </c>
      <c r="D140" s="39" t="s">
        <v>97</v>
      </c>
      <c r="E140" s="39"/>
      <c r="F140" s="32">
        <f t="shared" si="13"/>
        <v>13328620.752</v>
      </c>
      <c r="G140" s="32"/>
      <c r="H140" s="5"/>
      <c r="I140" s="5"/>
    </row>
    <row r="141" s="36" customFormat="1">
      <c r="A141" s="35" t="s">
        <v>98</v>
      </c>
      <c r="B141" s="42" t="s">
        <v>103</v>
      </c>
      <c r="C141" s="29" t="s">
        <v>44</v>
      </c>
      <c r="D141" s="39" t="s">
        <v>97</v>
      </c>
      <c r="E141" s="29" t="s">
        <v>99</v>
      </c>
      <c r="F141" s="32">
        <v>13328620.752</v>
      </c>
      <c r="G141" s="32"/>
      <c r="H141" s="5"/>
      <c r="I141" s="5"/>
    </row>
    <row r="142" s="36" customFormat="1">
      <c r="A142" s="35" t="s">
        <v>104</v>
      </c>
      <c r="B142" s="46" t="s">
        <v>105</v>
      </c>
      <c r="C142" s="29"/>
      <c r="D142" s="39"/>
      <c r="E142" s="29"/>
      <c r="F142" s="32">
        <f>F143</f>
        <v>487935.54999999999</v>
      </c>
      <c r="G142" s="32"/>
      <c r="H142" s="5"/>
      <c r="I142" s="5"/>
    </row>
    <row r="143" s="36" customFormat="1">
      <c r="A143" s="34" t="s">
        <v>43</v>
      </c>
      <c r="B143" s="46" t="s">
        <v>105</v>
      </c>
      <c r="C143" s="47" t="s">
        <v>44</v>
      </c>
      <c r="D143" s="50"/>
      <c r="E143" s="51"/>
      <c r="F143" s="32">
        <f>F144</f>
        <v>487935.54999999999</v>
      </c>
      <c r="G143" s="32"/>
      <c r="H143" s="5"/>
      <c r="I143" s="5"/>
    </row>
    <row r="144" s="36" customFormat="1">
      <c r="A144" s="34" t="s">
        <v>96</v>
      </c>
      <c r="B144" s="46" t="s">
        <v>105</v>
      </c>
      <c r="C144" s="48" t="s">
        <v>44</v>
      </c>
      <c r="D144" s="51" t="s">
        <v>97</v>
      </c>
      <c r="E144" s="52"/>
      <c r="F144" s="32">
        <f>F145</f>
        <v>487935.54999999999</v>
      </c>
      <c r="G144" s="32"/>
      <c r="H144" s="5"/>
      <c r="I144" s="5"/>
    </row>
    <row r="145" s="36" customFormat="1">
      <c r="A145" s="35" t="s">
        <v>98</v>
      </c>
      <c r="B145" s="46" t="s">
        <v>105</v>
      </c>
      <c r="C145" s="47" t="s">
        <v>44</v>
      </c>
      <c r="D145" s="53" t="s">
        <v>97</v>
      </c>
      <c r="E145" s="47" t="s">
        <v>99</v>
      </c>
      <c r="F145" s="32">
        <v>487935.54999999999</v>
      </c>
      <c r="G145" s="32"/>
      <c r="H145" s="5"/>
      <c r="I145" s="5"/>
    </row>
    <row r="146" s="36" customFormat="1">
      <c r="A146" s="35" t="s">
        <v>106</v>
      </c>
      <c r="B146" s="54" t="s">
        <v>107</v>
      </c>
      <c r="C146" s="55"/>
      <c r="D146" s="56"/>
      <c r="E146" s="55"/>
      <c r="F146" s="57">
        <f>F147</f>
        <v>70256.839999999997</v>
      </c>
      <c r="G146" s="32"/>
      <c r="H146" s="5"/>
      <c r="I146" s="5"/>
    </row>
    <row r="147" s="36" customFormat="1">
      <c r="A147" s="34" t="s">
        <v>43</v>
      </c>
      <c r="B147" s="46" t="s">
        <v>107</v>
      </c>
      <c r="C147" s="58" t="s">
        <v>44</v>
      </c>
      <c r="D147" s="59"/>
      <c r="E147" s="60"/>
      <c r="F147" s="32">
        <f>F148</f>
        <v>70256.839999999997</v>
      </c>
      <c r="G147" s="32"/>
      <c r="H147" s="5"/>
      <c r="I147" s="5"/>
    </row>
    <row r="148" s="36" customFormat="1">
      <c r="A148" s="34" t="s">
        <v>96</v>
      </c>
      <c r="B148" s="46" t="s">
        <v>107</v>
      </c>
      <c r="C148" s="48" t="s">
        <v>44</v>
      </c>
      <c r="D148" s="52" t="s">
        <v>97</v>
      </c>
      <c r="E148" s="52"/>
      <c r="F148" s="32">
        <f>F149</f>
        <v>70256.839999999997</v>
      </c>
      <c r="G148" s="32"/>
      <c r="H148" s="5"/>
      <c r="I148" s="5"/>
    </row>
    <row r="149" s="36" customFormat="1">
      <c r="A149" s="35" t="s">
        <v>98</v>
      </c>
      <c r="B149" s="46" t="s">
        <v>107</v>
      </c>
      <c r="C149" s="61" t="s">
        <v>44</v>
      </c>
      <c r="D149" s="52" t="s">
        <v>97</v>
      </c>
      <c r="E149" s="62" t="s">
        <v>99</v>
      </c>
      <c r="F149" s="32">
        <v>70256.839999999997</v>
      </c>
      <c r="G149" s="32"/>
      <c r="H149" s="5"/>
      <c r="I149" s="5"/>
    </row>
    <row r="150" s="36" customFormat="1">
      <c r="A150" s="34" t="s">
        <v>108</v>
      </c>
      <c r="B150" s="42" t="s">
        <v>109</v>
      </c>
      <c r="C150" s="49"/>
      <c r="D150" s="37"/>
      <c r="E150" s="29"/>
      <c r="F150" s="32">
        <f t="shared" ref="F150:F152" si="14">SUM(F151)</f>
        <v>2352109.54</v>
      </c>
      <c r="G150" s="32"/>
      <c r="H150" s="5"/>
      <c r="I150" s="5"/>
    </row>
    <row r="151" s="36" customFormat="1">
      <c r="A151" s="34" t="s">
        <v>43</v>
      </c>
      <c r="B151" s="42" t="s">
        <v>109</v>
      </c>
      <c r="C151" s="29" t="s">
        <v>44</v>
      </c>
      <c r="D151" s="37"/>
      <c r="E151" s="29"/>
      <c r="F151" s="32">
        <f t="shared" si="14"/>
        <v>2352109.54</v>
      </c>
      <c r="G151" s="32"/>
      <c r="H151" s="5"/>
      <c r="I151" s="5"/>
    </row>
    <row r="152" s="36" customFormat="1">
      <c r="A152" s="35" t="s">
        <v>96</v>
      </c>
      <c r="B152" s="42" t="s">
        <v>109</v>
      </c>
      <c r="C152" s="29" t="s">
        <v>44</v>
      </c>
      <c r="D152" s="29" t="s">
        <v>97</v>
      </c>
      <c r="E152" s="29"/>
      <c r="F152" s="32">
        <f t="shared" si="14"/>
        <v>2352109.54</v>
      </c>
      <c r="G152" s="32"/>
      <c r="H152" s="5"/>
      <c r="I152" s="5"/>
    </row>
    <row r="153" s="36" customFormat="1">
      <c r="A153" s="35" t="s">
        <v>98</v>
      </c>
      <c r="B153" s="42" t="s">
        <v>109</v>
      </c>
      <c r="C153" s="29" t="s">
        <v>44</v>
      </c>
      <c r="D153" s="29" t="s">
        <v>97</v>
      </c>
      <c r="E153" s="29" t="s">
        <v>99</v>
      </c>
      <c r="F153" s="32">
        <v>2352109.54</v>
      </c>
      <c r="G153" s="32"/>
      <c r="H153" s="5"/>
      <c r="I153" s="5"/>
    </row>
    <row r="154" s="36" customFormat="1">
      <c r="A154" s="63" t="s">
        <v>110</v>
      </c>
      <c r="B154" s="42" t="s">
        <v>111</v>
      </c>
      <c r="C154" s="29"/>
      <c r="D154" s="29"/>
      <c r="E154" s="29"/>
      <c r="F154" s="32">
        <f>F155</f>
        <v>3090929.6299999999</v>
      </c>
      <c r="G154" s="32">
        <f>G155</f>
        <v>2163650.7000000002</v>
      </c>
      <c r="H154" s="5"/>
      <c r="I154" s="5"/>
    </row>
    <row r="155" s="36" customFormat="1">
      <c r="A155" s="64" t="s">
        <v>112</v>
      </c>
      <c r="B155" s="65" t="s">
        <v>113</v>
      </c>
      <c r="C155" s="29"/>
      <c r="D155" s="29"/>
      <c r="E155" s="29"/>
      <c r="F155" s="32">
        <f t="shared" ref="F155:F161" si="15">F156</f>
        <v>3090929.6299999999</v>
      </c>
      <c r="G155" s="32">
        <f>G156</f>
        <v>2163650.7000000002</v>
      </c>
      <c r="H155" s="5"/>
      <c r="I155" s="5"/>
    </row>
    <row r="156" s="36" customFormat="1">
      <c r="A156" s="66" t="s">
        <v>43</v>
      </c>
      <c r="B156" s="67" t="s">
        <v>113</v>
      </c>
      <c r="C156" s="68" t="s">
        <v>44</v>
      </c>
      <c r="D156" s="37"/>
      <c r="E156" s="29"/>
      <c r="F156" s="32">
        <f t="shared" si="15"/>
        <v>3090929.6299999999</v>
      </c>
      <c r="G156" s="32">
        <f>G157</f>
        <v>2163650.7000000002</v>
      </c>
      <c r="H156" s="5"/>
      <c r="I156" s="5"/>
    </row>
    <row r="157" s="36" customFormat="1">
      <c r="A157" s="34" t="s">
        <v>58</v>
      </c>
      <c r="B157" s="69" t="s">
        <v>113</v>
      </c>
      <c r="C157" s="68" t="s">
        <v>44</v>
      </c>
      <c r="D157" s="29" t="s">
        <v>59</v>
      </c>
      <c r="E157" s="29"/>
      <c r="F157" s="32">
        <f t="shared" si="15"/>
        <v>3090929.6299999999</v>
      </c>
      <c r="G157" s="32">
        <f>G158</f>
        <v>2163650.7000000002</v>
      </c>
      <c r="H157" s="5"/>
      <c r="I157" s="5"/>
    </row>
    <row r="158" s="36" customFormat="1">
      <c r="A158" s="70" t="s">
        <v>72</v>
      </c>
      <c r="B158" s="69" t="s">
        <v>113</v>
      </c>
      <c r="C158" s="68" t="s">
        <v>44</v>
      </c>
      <c r="D158" s="47" t="s">
        <v>59</v>
      </c>
      <c r="E158" s="29" t="s">
        <v>73</v>
      </c>
      <c r="F158" s="32">
        <v>3090929.6299999999</v>
      </c>
      <c r="G158" s="32">
        <v>2163650.7000000002</v>
      </c>
      <c r="H158" s="5"/>
      <c r="I158" s="5"/>
    </row>
    <row r="159" s="36" customFormat="1" hidden="1">
      <c r="A159" s="35" t="s">
        <v>114</v>
      </c>
      <c r="B159" s="71" t="s">
        <v>115</v>
      </c>
      <c r="C159" s="29"/>
      <c r="D159" s="29"/>
      <c r="E159" s="29"/>
      <c r="F159" s="32">
        <f t="shared" si="15"/>
        <v>0</v>
      </c>
      <c r="G159" s="32"/>
      <c r="H159" s="5"/>
      <c r="I159" s="5"/>
    </row>
    <row r="160" s="36" customFormat="1" hidden="1">
      <c r="A160" s="34" t="s">
        <v>43</v>
      </c>
      <c r="B160" s="42" t="s">
        <v>115</v>
      </c>
      <c r="C160" s="29" t="s">
        <v>44</v>
      </c>
      <c r="D160" s="37"/>
      <c r="E160" s="29"/>
      <c r="F160" s="32">
        <f t="shared" si="15"/>
        <v>0</v>
      </c>
      <c r="G160" s="32"/>
      <c r="H160" s="5"/>
      <c r="I160" s="5"/>
    </row>
    <row r="161" s="36" customFormat="1" hidden="1">
      <c r="A161" s="35" t="s">
        <v>96</v>
      </c>
      <c r="B161" s="42" t="s">
        <v>115</v>
      </c>
      <c r="C161" s="29" t="s">
        <v>44</v>
      </c>
      <c r="D161" s="29" t="s">
        <v>97</v>
      </c>
      <c r="E161" s="29"/>
      <c r="F161" s="32">
        <f t="shared" si="15"/>
        <v>0</v>
      </c>
      <c r="G161" s="32"/>
      <c r="H161" s="5"/>
      <c r="I161" s="5"/>
    </row>
    <row r="162" s="36" customFormat="1" hidden="1">
      <c r="A162" s="35" t="s">
        <v>98</v>
      </c>
      <c r="B162" s="42" t="s">
        <v>115</v>
      </c>
      <c r="C162" s="29" t="s">
        <v>44</v>
      </c>
      <c r="D162" s="29" t="s">
        <v>97</v>
      </c>
      <c r="E162" s="29" t="s">
        <v>99</v>
      </c>
      <c r="F162" s="32"/>
      <c r="G162" s="32"/>
      <c r="H162" s="5"/>
      <c r="I162" s="5"/>
    </row>
    <row r="163" s="36" customFormat="1">
      <c r="A163" s="35" t="s">
        <v>116</v>
      </c>
      <c r="B163" s="42" t="s">
        <v>117</v>
      </c>
      <c r="C163" s="29"/>
      <c r="D163" s="29"/>
      <c r="E163" s="29"/>
      <c r="F163" s="32">
        <f>F164+F177</f>
        <v>4271698.5200000005</v>
      </c>
      <c r="G163" s="32">
        <f>G164+G177</f>
        <v>0</v>
      </c>
      <c r="H163" s="5"/>
      <c r="I163" s="5"/>
    </row>
    <row r="164" s="36" customFormat="1">
      <c r="A164" s="34" t="s">
        <v>118</v>
      </c>
      <c r="B164" s="42" t="s">
        <v>119</v>
      </c>
      <c r="C164" s="49"/>
      <c r="D164" s="37"/>
      <c r="E164" s="29"/>
      <c r="F164" s="32">
        <f>F165+F169+F173</f>
        <v>3529698.5200000005</v>
      </c>
      <c r="G164" s="32"/>
      <c r="H164" s="5"/>
      <c r="I164" s="5"/>
    </row>
    <row r="165" s="36" customFormat="1" hidden="1">
      <c r="A165" s="24" t="s">
        <v>36</v>
      </c>
      <c r="B165" s="42" t="s">
        <v>120</v>
      </c>
      <c r="C165" s="29"/>
      <c r="D165" s="29"/>
      <c r="E165" s="39"/>
      <c r="F165" s="32">
        <f t="shared" ref="F165:F167" si="16">F166</f>
        <v>0</v>
      </c>
      <c r="G165" s="32"/>
      <c r="H165" s="5"/>
      <c r="I165" s="5"/>
    </row>
    <row r="166" s="36" customFormat="1" hidden="1">
      <c r="A166" s="34" t="s">
        <v>43</v>
      </c>
      <c r="B166" s="42" t="s">
        <v>120</v>
      </c>
      <c r="C166" s="49">
        <v>200</v>
      </c>
      <c r="D166" s="37"/>
      <c r="E166" s="39"/>
      <c r="F166" s="32">
        <f t="shared" si="16"/>
        <v>0</v>
      </c>
      <c r="G166" s="32"/>
      <c r="H166" s="5"/>
      <c r="I166" s="5"/>
    </row>
    <row r="167" s="36" customFormat="1" hidden="1">
      <c r="A167" s="34" t="s">
        <v>58</v>
      </c>
      <c r="B167" s="42" t="s">
        <v>120</v>
      </c>
      <c r="C167" s="49">
        <v>200</v>
      </c>
      <c r="D167" s="37" t="s">
        <v>59</v>
      </c>
      <c r="E167" s="39"/>
      <c r="F167" s="32">
        <f t="shared" si="16"/>
        <v>0</v>
      </c>
      <c r="G167" s="32"/>
      <c r="H167" s="5"/>
      <c r="I167" s="5"/>
    </row>
    <row r="168" s="36" customFormat="1" hidden="1">
      <c r="A168" s="35" t="s">
        <v>60</v>
      </c>
      <c r="B168" s="42" t="s">
        <v>120</v>
      </c>
      <c r="C168" s="29" t="s">
        <v>44</v>
      </c>
      <c r="D168" s="29" t="s">
        <v>59</v>
      </c>
      <c r="E168" s="29" t="s">
        <v>61</v>
      </c>
      <c r="F168" s="32">
        <v>0</v>
      </c>
      <c r="G168" s="32"/>
      <c r="H168" s="5"/>
      <c r="I168" s="5"/>
    </row>
    <row r="169" s="36" customFormat="1">
      <c r="A169" s="35" t="s">
        <v>121</v>
      </c>
      <c r="B169" s="42" t="s">
        <v>122</v>
      </c>
      <c r="C169" s="29"/>
      <c r="D169" s="29"/>
      <c r="E169" s="39"/>
      <c r="F169" s="32">
        <f t="shared" ref="F169:F175" si="17">SUM(F170)</f>
        <v>3000243.7400000002</v>
      </c>
      <c r="G169" s="32"/>
      <c r="H169" s="5"/>
      <c r="I169" s="5"/>
    </row>
    <row r="170" s="36" customFormat="1">
      <c r="A170" s="34" t="s">
        <v>43</v>
      </c>
      <c r="B170" s="46" t="s">
        <v>122</v>
      </c>
      <c r="C170" s="49" t="s">
        <v>44</v>
      </c>
      <c r="D170" s="37"/>
      <c r="E170" s="39"/>
      <c r="F170" s="32">
        <f t="shared" si="17"/>
        <v>3000243.7400000002</v>
      </c>
      <c r="G170" s="32"/>
      <c r="H170" s="5"/>
      <c r="I170" s="5"/>
    </row>
    <row r="171" s="36" customFormat="1">
      <c r="A171" s="34" t="s">
        <v>58</v>
      </c>
      <c r="B171" s="46" t="s">
        <v>122</v>
      </c>
      <c r="C171" s="49" t="s">
        <v>44</v>
      </c>
      <c r="D171" s="37" t="s">
        <v>59</v>
      </c>
      <c r="E171" s="39"/>
      <c r="F171" s="32">
        <f t="shared" si="17"/>
        <v>3000243.7400000002</v>
      </c>
      <c r="G171" s="32"/>
      <c r="H171" s="5"/>
      <c r="I171" s="5"/>
    </row>
    <row r="172" s="36" customFormat="1">
      <c r="A172" s="35" t="s">
        <v>60</v>
      </c>
      <c r="B172" s="46" t="s">
        <v>122</v>
      </c>
      <c r="C172" s="29" t="s">
        <v>44</v>
      </c>
      <c r="D172" s="29" t="s">
        <v>59</v>
      </c>
      <c r="E172" s="29" t="s">
        <v>61</v>
      </c>
      <c r="F172" s="32">
        <v>3000243.7400000002</v>
      </c>
      <c r="G172" s="32"/>
      <c r="H172" s="5"/>
      <c r="I172" s="5"/>
    </row>
    <row r="173" s="36" customFormat="1">
      <c r="A173" s="35" t="s">
        <v>123</v>
      </c>
      <c r="B173" s="42" t="s">
        <v>124</v>
      </c>
      <c r="C173" s="29"/>
      <c r="D173" s="29"/>
      <c r="E173" s="39"/>
      <c r="F173" s="32">
        <f t="shared" si="17"/>
        <v>529454.78000000003</v>
      </c>
      <c r="G173" s="32"/>
      <c r="H173" s="5"/>
      <c r="I173" s="5"/>
    </row>
    <row r="174" s="36" customFormat="1">
      <c r="A174" s="34" t="s">
        <v>43</v>
      </c>
      <c r="B174" s="46" t="s">
        <v>124</v>
      </c>
      <c r="C174" s="49" t="s">
        <v>44</v>
      </c>
      <c r="D174" s="39"/>
      <c r="E174" s="39"/>
      <c r="F174" s="32">
        <f t="shared" si="17"/>
        <v>529454.78000000003</v>
      </c>
      <c r="G174" s="32"/>
      <c r="H174" s="5"/>
      <c r="I174" s="5"/>
    </row>
    <row r="175" s="36" customFormat="1">
      <c r="A175" s="34" t="s">
        <v>58</v>
      </c>
      <c r="B175" s="46" t="s">
        <v>124</v>
      </c>
      <c r="C175" s="49" t="s">
        <v>44</v>
      </c>
      <c r="D175" s="39" t="s">
        <v>59</v>
      </c>
      <c r="E175" s="39"/>
      <c r="F175" s="32">
        <f t="shared" si="17"/>
        <v>529454.78000000003</v>
      </c>
      <c r="G175" s="32"/>
      <c r="H175" s="5"/>
      <c r="I175" s="5"/>
    </row>
    <row r="176" s="36" customFormat="1">
      <c r="A176" s="35" t="s">
        <v>60</v>
      </c>
      <c r="B176" s="46" t="s">
        <v>124</v>
      </c>
      <c r="C176" s="29" t="s">
        <v>44</v>
      </c>
      <c r="D176" s="29" t="s">
        <v>59</v>
      </c>
      <c r="E176" s="29" t="s">
        <v>61</v>
      </c>
      <c r="F176" s="32">
        <v>529454.78000000003</v>
      </c>
      <c r="G176" s="32"/>
      <c r="H176" s="5"/>
      <c r="I176" s="5"/>
    </row>
    <row r="177" s="36" customFormat="1">
      <c r="A177" s="35" t="s">
        <v>125</v>
      </c>
      <c r="B177" s="42" t="s">
        <v>126</v>
      </c>
      <c r="C177" s="29"/>
      <c r="D177" s="29"/>
      <c r="E177" s="39"/>
      <c r="F177" s="32">
        <f t="shared" ref="F177:F180" si="18">F178</f>
        <v>742000</v>
      </c>
      <c r="G177" s="32"/>
      <c r="H177" s="5"/>
      <c r="I177" s="5"/>
    </row>
    <row r="178" s="36" customFormat="1">
      <c r="A178" s="35" t="s">
        <v>127</v>
      </c>
      <c r="B178" s="42" t="s">
        <v>128</v>
      </c>
      <c r="C178" s="29"/>
      <c r="D178" s="29"/>
      <c r="E178" s="39"/>
      <c r="F178" s="32">
        <f t="shared" si="18"/>
        <v>742000</v>
      </c>
      <c r="G178" s="32"/>
      <c r="H178" s="5"/>
      <c r="I178" s="5"/>
    </row>
    <row r="179" s="36" customFormat="1">
      <c r="A179" s="33" t="s">
        <v>62</v>
      </c>
      <c r="B179" s="42" t="s">
        <v>128</v>
      </c>
      <c r="C179" s="29" t="s">
        <v>63</v>
      </c>
      <c r="D179" s="29"/>
      <c r="E179" s="39"/>
      <c r="F179" s="32">
        <f t="shared" si="18"/>
        <v>742000</v>
      </c>
      <c r="G179" s="32"/>
      <c r="H179" s="5"/>
      <c r="I179" s="5"/>
    </row>
    <row r="180" s="36" customFormat="1">
      <c r="A180" s="34" t="s">
        <v>58</v>
      </c>
      <c r="B180" s="42" t="s">
        <v>128</v>
      </c>
      <c r="C180" s="49" t="s">
        <v>63</v>
      </c>
      <c r="D180" s="37" t="s">
        <v>59</v>
      </c>
      <c r="E180" s="39"/>
      <c r="F180" s="32">
        <f t="shared" si="18"/>
        <v>742000</v>
      </c>
      <c r="G180" s="32"/>
      <c r="H180" s="5"/>
      <c r="I180" s="5"/>
    </row>
    <row r="181" s="36" customFormat="1">
      <c r="A181" s="35" t="s">
        <v>60</v>
      </c>
      <c r="B181" s="42" t="s">
        <v>128</v>
      </c>
      <c r="C181" s="49" t="s">
        <v>63</v>
      </c>
      <c r="D181" s="37" t="s">
        <v>59</v>
      </c>
      <c r="E181" s="29" t="s">
        <v>61</v>
      </c>
      <c r="F181" s="32">
        <f>1060000-318000</f>
        <v>742000</v>
      </c>
      <c r="G181" s="32"/>
      <c r="H181" s="5"/>
      <c r="I181" s="5"/>
    </row>
    <row r="182" s="36" customFormat="1">
      <c r="A182" s="34" t="s">
        <v>129</v>
      </c>
      <c r="B182" s="42" t="s">
        <v>130</v>
      </c>
      <c r="C182" s="49"/>
      <c r="D182" s="37"/>
      <c r="E182" s="39"/>
      <c r="F182" s="32">
        <f>F183+F188</f>
        <v>5975734.2000000002</v>
      </c>
      <c r="G182" s="32">
        <f>G183+G188</f>
        <v>0</v>
      </c>
      <c r="H182" s="5"/>
      <c r="I182" s="5"/>
    </row>
    <row r="183" s="36" customFormat="1">
      <c r="A183" s="35" t="s">
        <v>131</v>
      </c>
      <c r="B183" s="42" t="s">
        <v>132</v>
      </c>
      <c r="C183" s="29"/>
      <c r="D183" s="29"/>
      <c r="E183" s="39"/>
      <c r="F183" s="32">
        <f t="shared" ref="F183:F186" si="19">F184</f>
        <v>800000</v>
      </c>
      <c r="G183" s="32"/>
      <c r="H183" s="5"/>
      <c r="I183" s="5"/>
    </row>
    <row r="184" s="36" customFormat="1">
      <c r="A184" s="35" t="s">
        <v>36</v>
      </c>
      <c r="B184" s="42" t="s">
        <v>133</v>
      </c>
      <c r="C184" s="29"/>
      <c r="D184" s="29"/>
      <c r="E184" s="39"/>
      <c r="F184" s="32">
        <f t="shared" si="19"/>
        <v>800000</v>
      </c>
      <c r="G184" s="32"/>
      <c r="H184" s="5"/>
      <c r="I184" s="5"/>
    </row>
    <row r="185" s="72" customFormat="1">
      <c r="A185" s="34" t="s">
        <v>43</v>
      </c>
      <c r="B185" s="42" t="s">
        <v>133</v>
      </c>
      <c r="C185" s="73" t="s">
        <v>44</v>
      </c>
      <c r="D185" s="37"/>
      <c r="E185" s="39"/>
      <c r="F185" s="32">
        <f t="shared" si="19"/>
        <v>800000</v>
      </c>
      <c r="G185" s="74"/>
      <c r="H185" s="75"/>
      <c r="I185" s="75"/>
    </row>
    <row r="186" s="36" customFormat="1">
      <c r="A186" s="76" t="s">
        <v>58</v>
      </c>
      <c r="B186" s="77" t="s">
        <v>133</v>
      </c>
      <c r="C186" s="73" t="s">
        <v>44</v>
      </c>
      <c r="D186" s="37" t="s">
        <v>59</v>
      </c>
      <c r="E186" s="39"/>
      <c r="F186" s="32">
        <f t="shared" si="19"/>
        <v>800000</v>
      </c>
      <c r="G186" s="32"/>
      <c r="H186" s="5"/>
      <c r="I186" s="5"/>
    </row>
    <row r="187" s="36" customFormat="1">
      <c r="A187" s="30" t="s">
        <v>134</v>
      </c>
      <c r="B187" s="77" t="s">
        <v>133</v>
      </c>
      <c r="C187" s="73" t="s">
        <v>44</v>
      </c>
      <c r="D187" s="37" t="s">
        <v>59</v>
      </c>
      <c r="E187" s="39" t="s">
        <v>25</v>
      </c>
      <c r="F187" s="32">
        <v>800000</v>
      </c>
      <c r="G187" s="32"/>
      <c r="H187" s="5"/>
      <c r="I187" s="5"/>
    </row>
    <row r="188" s="36" customFormat="1">
      <c r="A188" s="30" t="s">
        <v>135</v>
      </c>
      <c r="B188" s="42" t="s">
        <v>136</v>
      </c>
      <c r="C188" s="29"/>
      <c r="D188" s="78"/>
      <c r="E188" s="78"/>
      <c r="F188" s="32">
        <f>F189+F193+F197+F201+F205</f>
        <v>5175734.2000000002</v>
      </c>
      <c r="G188" s="32"/>
      <c r="H188" s="5"/>
      <c r="I188" s="5"/>
    </row>
    <row r="189" s="36" customFormat="1">
      <c r="A189" s="24" t="s">
        <v>36</v>
      </c>
      <c r="B189" s="42" t="s">
        <v>137</v>
      </c>
      <c r="C189" s="49"/>
      <c r="D189" s="37"/>
      <c r="E189" s="39"/>
      <c r="F189" s="32">
        <f t="shared" ref="F189:F191" si="20">F190</f>
        <v>1558000</v>
      </c>
      <c r="G189" s="32"/>
      <c r="H189" s="5"/>
      <c r="I189" s="5"/>
    </row>
    <row r="190" s="36" customFormat="1">
      <c r="A190" s="34" t="s">
        <v>43</v>
      </c>
      <c r="B190" s="42" t="s">
        <v>137</v>
      </c>
      <c r="C190" s="49">
        <v>200</v>
      </c>
      <c r="D190" s="37"/>
      <c r="E190" s="39"/>
      <c r="F190" s="32">
        <f t="shared" si="20"/>
        <v>1558000</v>
      </c>
      <c r="G190" s="32"/>
      <c r="H190" s="5"/>
      <c r="I190" s="5"/>
    </row>
    <row r="191" s="36" customFormat="1">
      <c r="A191" s="35" t="s">
        <v>58</v>
      </c>
      <c r="B191" s="42" t="s">
        <v>137</v>
      </c>
      <c r="C191" s="29" t="s">
        <v>44</v>
      </c>
      <c r="D191" s="29" t="s">
        <v>59</v>
      </c>
      <c r="E191" s="39"/>
      <c r="F191" s="32">
        <f t="shared" si="20"/>
        <v>1558000</v>
      </c>
      <c r="G191" s="32"/>
      <c r="H191" s="5"/>
      <c r="I191" s="5"/>
    </row>
    <row r="192" s="36" customFormat="1">
      <c r="A192" s="35" t="s">
        <v>134</v>
      </c>
      <c r="B192" s="42" t="s">
        <v>137</v>
      </c>
      <c r="C192" s="29" t="s">
        <v>44</v>
      </c>
      <c r="D192" s="29" t="s">
        <v>59</v>
      </c>
      <c r="E192" s="39" t="s">
        <v>25</v>
      </c>
      <c r="F192" s="32">
        <v>1558000</v>
      </c>
      <c r="G192" s="32"/>
      <c r="H192" s="5"/>
      <c r="I192" s="5"/>
    </row>
    <row r="193" s="36" customFormat="1">
      <c r="A193" s="33" t="s">
        <v>138</v>
      </c>
      <c r="B193" s="42" t="s">
        <v>139</v>
      </c>
      <c r="C193" s="49"/>
      <c r="D193" s="37"/>
      <c r="E193" s="39"/>
      <c r="F193" s="32">
        <f t="shared" ref="F193:F199" si="21">SUM(F194)</f>
        <v>629757</v>
      </c>
      <c r="G193" s="32"/>
      <c r="H193" s="5"/>
      <c r="I193" s="5"/>
    </row>
    <row r="194" s="36" customFormat="1">
      <c r="A194" s="34" t="s">
        <v>43</v>
      </c>
      <c r="B194" s="42" t="s">
        <v>139</v>
      </c>
      <c r="C194" s="49" t="s">
        <v>44</v>
      </c>
      <c r="D194" s="37"/>
      <c r="E194" s="39"/>
      <c r="F194" s="32">
        <f t="shared" si="21"/>
        <v>629757</v>
      </c>
      <c r="G194" s="32"/>
      <c r="H194" s="5"/>
      <c r="I194" s="5"/>
    </row>
    <row r="195" s="36" customFormat="1">
      <c r="A195" s="35" t="s">
        <v>58</v>
      </c>
      <c r="B195" s="42" t="s">
        <v>139</v>
      </c>
      <c r="C195" s="29" t="s">
        <v>44</v>
      </c>
      <c r="D195" s="29" t="s">
        <v>59</v>
      </c>
      <c r="E195" s="39"/>
      <c r="F195" s="32">
        <f t="shared" si="21"/>
        <v>629757</v>
      </c>
      <c r="G195" s="32"/>
      <c r="H195" s="5"/>
      <c r="I195" s="5"/>
    </row>
    <row r="196" s="36" customFormat="1">
      <c r="A196" s="35" t="s">
        <v>134</v>
      </c>
      <c r="B196" s="42" t="s">
        <v>139</v>
      </c>
      <c r="C196" s="29" t="s">
        <v>44</v>
      </c>
      <c r="D196" s="29" t="s">
        <v>59</v>
      </c>
      <c r="E196" s="39" t="s">
        <v>25</v>
      </c>
      <c r="F196" s="32">
        <v>629757</v>
      </c>
      <c r="G196" s="32"/>
      <c r="H196" s="5"/>
      <c r="I196" s="5"/>
    </row>
    <row r="197" s="36" customFormat="1">
      <c r="A197" s="30" t="s">
        <v>140</v>
      </c>
      <c r="B197" s="42" t="s">
        <v>141</v>
      </c>
      <c r="C197" s="49"/>
      <c r="D197" s="37"/>
      <c r="E197" s="39"/>
      <c r="F197" s="32">
        <f t="shared" si="21"/>
        <v>1322569</v>
      </c>
      <c r="G197" s="32"/>
      <c r="H197" s="5"/>
      <c r="I197" s="5"/>
    </row>
    <row r="198" s="36" customFormat="1">
      <c r="A198" s="34" t="s">
        <v>43</v>
      </c>
      <c r="B198" s="42" t="s">
        <v>141</v>
      </c>
      <c r="C198" s="49" t="s">
        <v>44</v>
      </c>
      <c r="D198" s="37"/>
      <c r="E198" s="39"/>
      <c r="F198" s="28">
        <f t="shared" si="21"/>
        <v>1322569</v>
      </c>
      <c r="G198" s="32"/>
      <c r="H198" s="5"/>
      <c r="I198" s="5"/>
    </row>
    <row r="199" s="36" customFormat="1">
      <c r="A199" s="34" t="s">
        <v>58</v>
      </c>
      <c r="B199" s="42" t="s">
        <v>141</v>
      </c>
      <c r="C199" s="49" t="s">
        <v>44</v>
      </c>
      <c r="D199" s="37" t="s">
        <v>59</v>
      </c>
      <c r="E199" s="39"/>
      <c r="F199" s="28">
        <f t="shared" si="21"/>
        <v>1322569</v>
      </c>
      <c r="G199" s="32"/>
      <c r="H199" s="5"/>
      <c r="I199" s="5"/>
    </row>
    <row r="200" s="36" customFormat="1">
      <c r="A200" s="35" t="s">
        <v>134</v>
      </c>
      <c r="B200" s="42" t="s">
        <v>141</v>
      </c>
      <c r="C200" s="37" t="s">
        <v>44</v>
      </c>
      <c r="D200" s="39" t="s">
        <v>59</v>
      </c>
      <c r="E200" s="39" t="s">
        <v>25</v>
      </c>
      <c r="F200" s="28">
        <v>1322569</v>
      </c>
      <c r="G200" s="32"/>
      <c r="H200" s="5"/>
      <c r="I200" s="5"/>
    </row>
    <row r="201" s="36" customFormat="1">
      <c r="A201" s="35" t="s">
        <v>142</v>
      </c>
      <c r="B201" s="42" t="s">
        <v>143</v>
      </c>
      <c r="C201" s="37"/>
      <c r="D201" s="39"/>
      <c r="E201" s="39"/>
      <c r="F201" s="28">
        <f t="shared" ref="F201:F207" si="22">F202</f>
        <v>1215747.98</v>
      </c>
      <c r="G201" s="32"/>
      <c r="H201" s="5"/>
      <c r="I201" s="5"/>
    </row>
    <row r="202" s="36" customFormat="1">
      <c r="A202" s="34" t="s">
        <v>43</v>
      </c>
      <c r="B202" s="42" t="s">
        <v>143</v>
      </c>
      <c r="C202" s="49" t="s">
        <v>44</v>
      </c>
      <c r="D202" s="37"/>
      <c r="E202" s="39"/>
      <c r="F202" s="28">
        <f t="shared" si="22"/>
        <v>1215747.98</v>
      </c>
      <c r="G202" s="32"/>
      <c r="H202" s="5"/>
      <c r="I202" s="5"/>
    </row>
    <row r="203" s="36" customFormat="1">
      <c r="A203" s="34" t="s">
        <v>58</v>
      </c>
      <c r="B203" s="42" t="s">
        <v>143</v>
      </c>
      <c r="C203" s="49" t="s">
        <v>44</v>
      </c>
      <c r="D203" s="37" t="s">
        <v>59</v>
      </c>
      <c r="E203" s="39"/>
      <c r="F203" s="28">
        <f t="shared" si="22"/>
        <v>1215747.98</v>
      </c>
      <c r="G203" s="32"/>
      <c r="H203" s="5"/>
      <c r="I203" s="5"/>
    </row>
    <row r="204" s="36" customFormat="1">
      <c r="A204" s="35" t="s">
        <v>134</v>
      </c>
      <c r="B204" s="42" t="s">
        <v>143</v>
      </c>
      <c r="C204" s="37" t="s">
        <v>44</v>
      </c>
      <c r="D204" s="39" t="s">
        <v>59</v>
      </c>
      <c r="E204" s="39" t="s">
        <v>25</v>
      </c>
      <c r="F204" s="28">
        <v>1215747.98</v>
      </c>
      <c r="G204" s="32"/>
      <c r="H204" s="5"/>
      <c r="I204" s="5"/>
    </row>
    <row r="205" s="36" customFormat="1">
      <c r="A205" s="35" t="s">
        <v>144</v>
      </c>
      <c r="B205" s="42" t="s">
        <v>145</v>
      </c>
      <c r="C205" s="37"/>
      <c r="D205" s="39"/>
      <c r="E205" s="39"/>
      <c r="F205" s="28">
        <f t="shared" si="22"/>
        <v>449660.21999999997</v>
      </c>
      <c r="G205" s="32"/>
      <c r="H205" s="5"/>
      <c r="I205" s="5"/>
    </row>
    <row r="206" s="36" customFormat="1">
      <c r="A206" s="34" t="s">
        <v>43</v>
      </c>
      <c r="B206" s="42" t="s">
        <v>145</v>
      </c>
      <c r="C206" s="49" t="s">
        <v>44</v>
      </c>
      <c r="D206" s="37"/>
      <c r="E206" s="39"/>
      <c r="F206" s="28">
        <f t="shared" si="22"/>
        <v>449660.21999999997</v>
      </c>
      <c r="G206" s="32"/>
      <c r="H206" s="5"/>
      <c r="I206" s="5"/>
    </row>
    <row r="207" s="36" customFormat="1">
      <c r="A207" s="34" t="s">
        <v>58</v>
      </c>
      <c r="B207" s="42" t="s">
        <v>145</v>
      </c>
      <c r="C207" s="49" t="s">
        <v>44</v>
      </c>
      <c r="D207" s="37" t="s">
        <v>59</v>
      </c>
      <c r="E207" s="39"/>
      <c r="F207" s="28">
        <f t="shared" si="22"/>
        <v>449660.21999999997</v>
      </c>
      <c r="G207" s="32"/>
      <c r="H207" s="5"/>
      <c r="I207" s="5"/>
    </row>
    <row r="208" s="36" customFormat="1">
      <c r="A208" s="35" t="s">
        <v>134</v>
      </c>
      <c r="B208" s="42" t="s">
        <v>145</v>
      </c>
      <c r="C208" s="37" t="s">
        <v>44</v>
      </c>
      <c r="D208" s="39" t="s">
        <v>59</v>
      </c>
      <c r="E208" s="39" t="s">
        <v>25</v>
      </c>
      <c r="F208" s="28">
        <v>449660.21999999997</v>
      </c>
      <c r="G208" s="32"/>
      <c r="H208" s="5"/>
      <c r="I208" s="5"/>
    </row>
    <row r="209" s="36" customFormat="1">
      <c r="A209" s="35" t="s">
        <v>146</v>
      </c>
      <c r="B209" s="42" t="s">
        <v>147</v>
      </c>
      <c r="C209" s="37"/>
      <c r="D209" s="39"/>
      <c r="E209" s="39"/>
      <c r="F209" s="28">
        <f>F210+F215+F224</f>
        <v>3444799</v>
      </c>
      <c r="G209" s="28">
        <f>G210+G215+G224</f>
        <v>0</v>
      </c>
      <c r="H209" s="5"/>
      <c r="I209" s="5"/>
    </row>
    <row r="210" s="36" customFormat="1">
      <c r="A210" s="34" t="s">
        <v>148</v>
      </c>
      <c r="B210" s="42" t="s">
        <v>149</v>
      </c>
      <c r="C210" s="37"/>
      <c r="D210" s="39"/>
      <c r="E210" s="39"/>
      <c r="F210" s="28">
        <f t="shared" ref="F210:F213" si="23">F211</f>
        <v>386260</v>
      </c>
      <c r="G210" s="32"/>
      <c r="H210" s="5"/>
      <c r="I210" s="5"/>
    </row>
    <row r="211" s="36" customFormat="1">
      <c r="A211" s="35" t="s">
        <v>150</v>
      </c>
      <c r="B211" s="42" t="s">
        <v>151</v>
      </c>
      <c r="C211" s="37"/>
      <c r="D211" s="39"/>
      <c r="E211" s="39"/>
      <c r="F211" s="28">
        <f t="shared" si="23"/>
        <v>386260</v>
      </c>
      <c r="G211" s="32"/>
      <c r="H211" s="5"/>
      <c r="I211" s="5"/>
    </row>
    <row r="212" s="36" customFormat="1">
      <c r="A212" s="34" t="s">
        <v>43</v>
      </c>
      <c r="B212" s="42" t="s">
        <v>151</v>
      </c>
      <c r="C212" s="29" t="s">
        <v>44</v>
      </c>
      <c r="D212" s="39"/>
      <c r="E212" s="39"/>
      <c r="F212" s="28">
        <f t="shared" si="23"/>
        <v>386260</v>
      </c>
      <c r="G212" s="32"/>
      <c r="H212" s="5"/>
      <c r="I212" s="5"/>
    </row>
    <row r="213" s="36" customFormat="1">
      <c r="A213" s="30" t="s">
        <v>96</v>
      </c>
      <c r="B213" s="42" t="s">
        <v>151</v>
      </c>
      <c r="C213" s="29" t="s">
        <v>44</v>
      </c>
      <c r="D213" s="39" t="s">
        <v>97</v>
      </c>
      <c r="E213" s="39"/>
      <c r="F213" s="28">
        <f t="shared" si="23"/>
        <v>386260</v>
      </c>
      <c r="G213" s="32"/>
      <c r="H213" s="5"/>
      <c r="I213" s="5"/>
    </row>
    <row r="214" s="36" customFormat="1">
      <c r="A214" s="30" t="s">
        <v>152</v>
      </c>
      <c r="B214" s="42" t="s">
        <v>151</v>
      </c>
      <c r="C214" s="29" t="s">
        <v>44</v>
      </c>
      <c r="D214" s="39" t="s">
        <v>97</v>
      </c>
      <c r="E214" s="39" t="s">
        <v>59</v>
      </c>
      <c r="F214" s="28">
        <v>386260</v>
      </c>
      <c r="G214" s="32"/>
      <c r="H214" s="5"/>
      <c r="I214" s="5"/>
    </row>
    <row r="215" s="36" customFormat="1">
      <c r="A215" s="35" t="s">
        <v>153</v>
      </c>
      <c r="B215" s="42" t="s">
        <v>154</v>
      </c>
      <c r="C215" s="37"/>
      <c r="D215" s="39"/>
      <c r="E215" s="39"/>
      <c r="F215" s="28">
        <f>F216+F220</f>
        <v>3028160</v>
      </c>
      <c r="G215" s="32"/>
      <c r="H215" s="5"/>
      <c r="I215" s="5"/>
    </row>
    <row r="216" s="36" customFormat="1">
      <c r="A216" s="34" t="s">
        <v>36</v>
      </c>
      <c r="B216" s="42" t="s">
        <v>155</v>
      </c>
      <c r="C216" s="37"/>
      <c r="D216" s="39"/>
      <c r="E216" s="39"/>
      <c r="F216" s="28">
        <f t="shared" ref="F216:F227" si="24">F217</f>
        <v>2800000</v>
      </c>
      <c r="G216" s="32"/>
      <c r="H216" s="5"/>
      <c r="I216" s="5"/>
    </row>
    <row r="217" s="36" customFormat="1">
      <c r="A217" s="34" t="s">
        <v>43</v>
      </c>
      <c r="B217" s="42" t="s">
        <v>155</v>
      </c>
      <c r="C217" s="29" t="s">
        <v>44</v>
      </c>
      <c r="D217" s="39"/>
      <c r="E217" s="39"/>
      <c r="F217" s="28">
        <f t="shared" si="24"/>
        <v>2800000</v>
      </c>
      <c r="G217" s="32"/>
      <c r="H217" s="5"/>
      <c r="I217" s="5"/>
    </row>
    <row r="218" s="36" customFormat="1">
      <c r="A218" s="30" t="s">
        <v>96</v>
      </c>
      <c r="B218" s="42" t="s">
        <v>155</v>
      </c>
      <c r="C218" s="29" t="s">
        <v>44</v>
      </c>
      <c r="D218" s="39" t="s">
        <v>97</v>
      </c>
      <c r="E218" s="39"/>
      <c r="F218" s="28">
        <f t="shared" si="24"/>
        <v>2800000</v>
      </c>
      <c r="G218" s="32"/>
      <c r="H218" s="5"/>
      <c r="I218" s="5"/>
    </row>
    <row r="219" s="36" customFormat="1">
      <c r="A219" s="30" t="s">
        <v>152</v>
      </c>
      <c r="B219" s="42" t="s">
        <v>155</v>
      </c>
      <c r="C219" s="29" t="s">
        <v>44</v>
      </c>
      <c r="D219" s="39" t="s">
        <v>97</v>
      </c>
      <c r="E219" s="39" t="s">
        <v>59</v>
      </c>
      <c r="F219" s="28">
        <v>2800000</v>
      </c>
      <c r="G219" s="32"/>
      <c r="H219" s="5"/>
      <c r="I219" s="5"/>
    </row>
    <row r="220" s="36" customFormat="1">
      <c r="A220" s="35" t="s">
        <v>156</v>
      </c>
      <c r="B220" s="42" t="s">
        <v>157</v>
      </c>
      <c r="C220" s="37"/>
      <c r="D220" s="39"/>
      <c r="E220" s="39"/>
      <c r="F220" s="28">
        <f t="shared" si="24"/>
        <v>228160</v>
      </c>
      <c r="G220" s="32"/>
      <c r="H220" s="5"/>
      <c r="I220" s="5"/>
    </row>
    <row r="221" s="72" customFormat="1">
      <c r="A221" s="34" t="s">
        <v>43</v>
      </c>
      <c r="B221" s="42" t="s">
        <v>157</v>
      </c>
      <c r="C221" s="29" t="s">
        <v>44</v>
      </c>
      <c r="D221" s="37"/>
      <c r="E221" s="39"/>
      <c r="F221" s="28">
        <f t="shared" si="24"/>
        <v>228160</v>
      </c>
      <c r="G221" s="32"/>
      <c r="H221" s="75"/>
      <c r="I221" s="75"/>
    </row>
    <row r="222" s="36" customFormat="1">
      <c r="A222" s="30" t="s">
        <v>96</v>
      </c>
      <c r="B222" s="42" t="s">
        <v>157</v>
      </c>
      <c r="C222" s="29" t="s">
        <v>44</v>
      </c>
      <c r="D222" s="37" t="s">
        <v>97</v>
      </c>
      <c r="E222" s="39"/>
      <c r="F222" s="32">
        <f t="shared" si="24"/>
        <v>228160</v>
      </c>
      <c r="G222" s="32"/>
      <c r="H222" s="5"/>
      <c r="I222" s="5"/>
    </row>
    <row r="223" s="36" customFormat="1">
      <c r="A223" s="30" t="s">
        <v>152</v>
      </c>
      <c r="B223" s="42" t="s">
        <v>157</v>
      </c>
      <c r="C223" s="29" t="s">
        <v>44</v>
      </c>
      <c r="D223" s="37" t="s">
        <v>97</v>
      </c>
      <c r="E223" s="39" t="s">
        <v>59</v>
      </c>
      <c r="F223" s="32">
        <v>228160</v>
      </c>
      <c r="G223" s="32"/>
      <c r="H223" s="5"/>
      <c r="I223" s="5"/>
    </row>
    <row r="224" s="36" customFormat="1">
      <c r="A224" s="30" t="s">
        <v>158</v>
      </c>
      <c r="B224" s="42" t="s">
        <v>159</v>
      </c>
      <c r="C224" s="29"/>
      <c r="D224" s="37"/>
      <c r="E224" s="39"/>
      <c r="F224" s="32">
        <f t="shared" si="24"/>
        <v>30379</v>
      </c>
      <c r="G224" s="32"/>
      <c r="H224" s="5"/>
      <c r="I224" s="5"/>
    </row>
    <row r="225" s="36" customFormat="1">
      <c r="A225" s="34" t="s">
        <v>156</v>
      </c>
      <c r="B225" s="42" t="s">
        <v>160</v>
      </c>
      <c r="C225" s="29"/>
      <c r="D225" s="37"/>
      <c r="E225" s="39"/>
      <c r="F225" s="32">
        <f t="shared" si="24"/>
        <v>30379</v>
      </c>
      <c r="G225" s="32"/>
      <c r="H225" s="5"/>
      <c r="I225" s="5"/>
    </row>
    <row r="226" s="36" customFormat="1">
      <c r="A226" s="34" t="s">
        <v>43</v>
      </c>
      <c r="B226" s="42" t="s">
        <v>160</v>
      </c>
      <c r="C226" s="29" t="s">
        <v>44</v>
      </c>
      <c r="D226" s="37"/>
      <c r="E226" s="39"/>
      <c r="F226" s="32">
        <f t="shared" si="24"/>
        <v>30379</v>
      </c>
      <c r="G226" s="32"/>
      <c r="H226" s="5"/>
      <c r="I226" s="5"/>
    </row>
    <row r="227" s="36" customFormat="1">
      <c r="A227" s="30" t="s">
        <v>96</v>
      </c>
      <c r="B227" s="42" t="s">
        <v>160</v>
      </c>
      <c r="C227" s="29" t="s">
        <v>44</v>
      </c>
      <c r="D227" s="37" t="s">
        <v>97</v>
      </c>
      <c r="E227" s="39"/>
      <c r="F227" s="32">
        <f t="shared" si="24"/>
        <v>30379</v>
      </c>
      <c r="G227" s="32"/>
      <c r="H227" s="5"/>
      <c r="I227" s="5"/>
    </row>
    <row r="228" s="36" customFormat="1">
      <c r="A228" s="30" t="s">
        <v>152</v>
      </c>
      <c r="B228" s="42" t="s">
        <v>160</v>
      </c>
      <c r="C228" s="29" t="s">
        <v>44</v>
      </c>
      <c r="D228" s="37" t="s">
        <v>97</v>
      </c>
      <c r="E228" s="39" t="s">
        <v>59</v>
      </c>
      <c r="F228" s="32">
        <v>30379</v>
      </c>
      <c r="G228" s="32"/>
      <c r="H228" s="5"/>
      <c r="I228" s="5"/>
    </row>
    <row r="229" s="36" customFormat="1">
      <c r="A229" s="30" t="s">
        <v>161</v>
      </c>
      <c r="B229" s="44" t="s">
        <v>162</v>
      </c>
      <c r="C229" s="29"/>
      <c r="D229" s="37"/>
      <c r="E229" s="39"/>
      <c r="F229" s="32">
        <f>F230+F236+F242</f>
        <v>250000</v>
      </c>
      <c r="G229" s="32">
        <f>G230+G236+G242</f>
        <v>0</v>
      </c>
      <c r="H229" s="5"/>
      <c r="I229" s="5"/>
    </row>
    <row r="230" s="36" customFormat="1" hidden="1">
      <c r="A230" s="30" t="s">
        <v>163</v>
      </c>
      <c r="B230" s="31" t="s">
        <v>164</v>
      </c>
      <c r="C230" s="29"/>
      <c r="D230" s="37"/>
      <c r="E230" s="39"/>
      <c r="F230" s="32">
        <f t="shared" ref="F230:F240" si="25">F231</f>
        <v>0</v>
      </c>
      <c r="G230" s="32">
        <f>G231</f>
        <v>0</v>
      </c>
      <c r="H230" s="5"/>
      <c r="I230" s="5"/>
    </row>
    <row r="231" s="36" customFormat="1" hidden="1">
      <c r="A231" s="34" t="s">
        <v>165</v>
      </c>
      <c r="B231" s="31" t="s">
        <v>166</v>
      </c>
      <c r="C231" s="29"/>
      <c r="D231" s="29"/>
      <c r="E231" s="29"/>
      <c r="F231" s="32">
        <f t="shared" si="25"/>
        <v>0</v>
      </c>
      <c r="G231" s="32"/>
      <c r="H231" s="5"/>
      <c r="I231" s="5"/>
    </row>
    <row r="232" s="36" customFormat="1" hidden="1">
      <c r="A232" s="34" t="s">
        <v>36</v>
      </c>
      <c r="B232" s="31" t="s">
        <v>167</v>
      </c>
      <c r="C232" s="29"/>
      <c r="D232" s="29"/>
      <c r="E232" s="29"/>
      <c r="F232" s="32">
        <f t="shared" si="25"/>
        <v>0</v>
      </c>
      <c r="G232" s="32"/>
      <c r="H232" s="5"/>
      <c r="I232" s="5"/>
    </row>
    <row r="233" s="36" customFormat="1" hidden="1">
      <c r="A233" s="35" t="s">
        <v>43</v>
      </c>
      <c r="B233" s="31" t="s">
        <v>167</v>
      </c>
      <c r="C233" s="29" t="s">
        <v>44</v>
      </c>
      <c r="D233" s="29"/>
      <c r="E233" s="29"/>
      <c r="F233" s="32">
        <f t="shared" si="25"/>
        <v>0</v>
      </c>
      <c r="G233" s="32"/>
      <c r="H233" s="5"/>
      <c r="I233" s="5"/>
    </row>
    <row r="234" s="36" customFormat="1" hidden="1">
      <c r="A234" s="35" t="s">
        <v>168</v>
      </c>
      <c r="B234" s="31" t="s">
        <v>167</v>
      </c>
      <c r="C234" s="29" t="s">
        <v>44</v>
      </c>
      <c r="D234" s="29" t="s">
        <v>73</v>
      </c>
      <c r="E234" s="29"/>
      <c r="F234" s="32">
        <f t="shared" si="25"/>
        <v>0</v>
      </c>
      <c r="G234" s="32"/>
      <c r="H234" s="5"/>
      <c r="I234" s="5"/>
    </row>
    <row r="235" s="36" customFormat="1" hidden="1">
      <c r="A235" s="35" t="s">
        <v>169</v>
      </c>
      <c r="B235" s="31" t="s">
        <v>167</v>
      </c>
      <c r="C235" s="29" t="s">
        <v>44</v>
      </c>
      <c r="D235" s="29" t="s">
        <v>73</v>
      </c>
      <c r="E235" s="29" t="s">
        <v>99</v>
      </c>
      <c r="F235" s="32"/>
      <c r="G235" s="32"/>
      <c r="H235" s="5"/>
      <c r="I235" s="5"/>
    </row>
    <row r="236" s="36" customFormat="1">
      <c r="A236" s="35" t="s">
        <v>170</v>
      </c>
      <c r="B236" s="31" t="s">
        <v>171</v>
      </c>
      <c r="C236" s="29"/>
      <c r="D236" s="29"/>
      <c r="E236" s="29"/>
      <c r="F236" s="32">
        <f t="shared" si="25"/>
        <v>200000</v>
      </c>
      <c r="G236" s="32">
        <f>G237</f>
        <v>0</v>
      </c>
      <c r="H236" s="5"/>
      <c r="I236" s="5"/>
    </row>
    <row r="237" s="36" customFormat="1">
      <c r="A237" s="34" t="s">
        <v>172</v>
      </c>
      <c r="B237" s="31" t="s">
        <v>173</v>
      </c>
      <c r="C237" s="29"/>
      <c r="D237" s="29"/>
      <c r="E237" s="29"/>
      <c r="F237" s="32">
        <f t="shared" si="25"/>
        <v>200000</v>
      </c>
      <c r="G237" s="32"/>
      <c r="H237" s="5"/>
      <c r="I237" s="5"/>
    </row>
    <row r="238" s="36" customFormat="1">
      <c r="A238" s="45" t="s">
        <v>36</v>
      </c>
      <c r="B238" s="31" t="s">
        <v>174</v>
      </c>
      <c r="C238" s="29"/>
      <c r="D238" s="37"/>
      <c r="E238" s="29"/>
      <c r="F238" s="28">
        <f t="shared" si="25"/>
        <v>200000</v>
      </c>
      <c r="G238" s="28"/>
      <c r="H238" s="5"/>
      <c r="I238" s="5"/>
    </row>
    <row r="239" s="36" customFormat="1">
      <c r="A239" s="34" t="s">
        <v>43</v>
      </c>
      <c r="B239" s="31" t="s">
        <v>174</v>
      </c>
      <c r="C239" s="29" t="s">
        <v>44</v>
      </c>
      <c r="D239" s="37"/>
      <c r="E239" s="29"/>
      <c r="F239" s="28">
        <f t="shared" si="25"/>
        <v>200000</v>
      </c>
      <c r="G239" s="28"/>
      <c r="H239" s="5"/>
      <c r="I239" s="5"/>
    </row>
    <row r="240" s="36" customFormat="1">
      <c r="A240" s="35" t="s">
        <v>175</v>
      </c>
      <c r="B240" s="31" t="s">
        <v>174</v>
      </c>
      <c r="C240" s="37" t="s">
        <v>44</v>
      </c>
      <c r="D240" s="29" t="s">
        <v>176</v>
      </c>
      <c r="E240" s="29"/>
      <c r="F240" s="28">
        <f t="shared" si="25"/>
        <v>200000</v>
      </c>
      <c r="G240" s="28"/>
      <c r="H240" s="5"/>
      <c r="I240" s="5"/>
    </row>
    <row r="241" s="36" customFormat="1">
      <c r="A241" s="35" t="s">
        <v>177</v>
      </c>
      <c r="B241" s="31" t="s">
        <v>174</v>
      </c>
      <c r="C241" s="37" t="s">
        <v>44</v>
      </c>
      <c r="D241" s="29" t="s">
        <v>176</v>
      </c>
      <c r="E241" s="29" t="s">
        <v>73</v>
      </c>
      <c r="F241" s="28">
        <v>200000</v>
      </c>
      <c r="G241" s="28"/>
      <c r="H241" s="5"/>
      <c r="I241" s="5"/>
    </row>
    <row r="242" ht="31.5">
      <c r="A242" s="35" t="s">
        <v>178</v>
      </c>
      <c r="B242" s="31" t="s">
        <v>179</v>
      </c>
      <c r="C242" s="37"/>
      <c r="D242" s="29"/>
      <c r="E242" s="29"/>
      <c r="F242" s="32">
        <f t="shared" ref="F242:F246" si="26">SUM(F243)</f>
        <v>50000</v>
      </c>
      <c r="G242" s="32">
        <f>SUM(G243)</f>
        <v>0</v>
      </c>
    </row>
    <row r="243" ht="47.25">
      <c r="A243" s="35" t="s">
        <v>180</v>
      </c>
      <c r="B243" s="31" t="s">
        <v>181</v>
      </c>
      <c r="C243" s="37"/>
      <c r="D243" s="29"/>
      <c r="E243" s="29"/>
      <c r="F243" s="32">
        <f t="shared" si="26"/>
        <v>50000</v>
      </c>
      <c r="G243" s="28"/>
    </row>
    <row r="244" ht="15.75">
      <c r="A244" s="35" t="s">
        <v>36</v>
      </c>
      <c r="B244" s="42" t="s">
        <v>182</v>
      </c>
      <c r="C244" s="49"/>
      <c r="D244" s="39"/>
      <c r="E244" s="29"/>
      <c r="F244" s="32">
        <f t="shared" si="26"/>
        <v>50000</v>
      </c>
      <c r="G244" s="28"/>
    </row>
    <row r="245" ht="31.5">
      <c r="A245" s="34" t="s">
        <v>43</v>
      </c>
      <c r="B245" s="42" t="s">
        <v>182</v>
      </c>
      <c r="C245" s="49" t="s">
        <v>44</v>
      </c>
      <c r="D245" s="39"/>
      <c r="E245" s="29"/>
      <c r="F245" s="32">
        <f t="shared" si="26"/>
        <v>50000</v>
      </c>
      <c r="G245" s="28"/>
    </row>
    <row r="246" ht="31.5">
      <c r="A246" s="35" t="s">
        <v>168</v>
      </c>
      <c r="B246" s="42" t="s">
        <v>182</v>
      </c>
      <c r="C246" s="29" t="s">
        <v>44</v>
      </c>
      <c r="D246" s="39" t="s">
        <v>73</v>
      </c>
      <c r="E246" s="29"/>
      <c r="F246" s="32">
        <f t="shared" si="26"/>
        <v>50000</v>
      </c>
      <c r="G246" s="28"/>
    </row>
    <row r="247" ht="15.75">
      <c r="A247" s="35" t="s">
        <v>183</v>
      </c>
      <c r="B247" s="42" t="s">
        <v>182</v>
      </c>
      <c r="C247" s="29" t="s">
        <v>44</v>
      </c>
      <c r="D247" s="39" t="s">
        <v>73</v>
      </c>
      <c r="E247" s="39" t="s">
        <v>184</v>
      </c>
      <c r="F247" s="32">
        <v>50000</v>
      </c>
      <c r="G247" s="28"/>
    </row>
    <row r="248" ht="47.25">
      <c r="A248" s="34" t="s">
        <v>185</v>
      </c>
      <c r="B248" s="42" t="s">
        <v>186</v>
      </c>
      <c r="C248" s="49"/>
      <c r="D248" s="39"/>
      <c r="E248" s="39"/>
      <c r="F248" s="32">
        <f t="shared" ref="F248:F249" si="27">F249</f>
        <v>150000</v>
      </c>
      <c r="G248" s="32">
        <f>G249</f>
        <v>0</v>
      </c>
    </row>
    <row r="249" ht="47.25">
      <c r="A249" s="34" t="s">
        <v>187</v>
      </c>
      <c r="B249" s="42" t="s">
        <v>188</v>
      </c>
      <c r="C249" s="49"/>
      <c r="D249" s="39"/>
      <c r="E249" s="39"/>
      <c r="F249" s="32">
        <f t="shared" si="27"/>
        <v>150000</v>
      </c>
      <c r="G249" s="28"/>
    </row>
    <row r="250" ht="15.75">
      <c r="A250" s="35" t="s">
        <v>36</v>
      </c>
      <c r="B250" s="42" t="s">
        <v>189</v>
      </c>
      <c r="C250" s="29"/>
      <c r="D250" s="39"/>
      <c r="E250" s="39"/>
      <c r="F250" s="32">
        <f>F251+F254+F258</f>
        <v>150000</v>
      </c>
      <c r="G250" s="28"/>
    </row>
    <row r="251" ht="31.5">
      <c r="A251" s="35" t="s">
        <v>43</v>
      </c>
      <c r="B251" s="42" t="s">
        <v>189</v>
      </c>
      <c r="C251" s="29" t="s">
        <v>44</v>
      </c>
      <c r="D251" s="39"/>
      <c r="E251" s="39"/>
      <c r="F251" s="32">
        <f t="shared" ref="F251:F256" si="28">F252</f>
        <v>150000</v>
      </c>
      <c r="G251" s="28"/>
    </row>
    <row r="252" ht="15.75">
      <c r="A252" s="30" t="s">
        <v>58</v>
      </c>
      <c r="B252" s="42" t="s">
        <v>189</v>
      </c>
      <c r="C252" s="49" t="s">
        <v>44</v>
      </c>
      <c r="D252" s="29" t="s">
        <v>59</v>
      </c>
      <c r="E252" s="39"/>
      <c r="F252" s="32">
        <f t="shared" si="28"/>
        <v>150000</v>
      </c>
      <c r="G252" s="28"/>
    </row>
    <row r="253" ht="15.75">
      <c r="A253" s="35" t="s">
        <v>190</v>
      </c>
      <c r="B253" s="42" t="s">
        <v>189</v>
      </c>
      <c r="C253" s="49" t="s">
        <v>44</v>
      </c>
      <c r="D253" s="29" t="s">
        <v>59</v>
      </c>
      <c r="E253" s="39" t="s">
        <v>59</v>
      </c>
      <c r="F253" s="32">
        <v>150000</v>
      </c>
      <c r="G253" s="28"/>
    </row>
    <row r="254" ht="15.75" hidden="1">
      <c r="A254" s="24" t="s">
        <v>36</v>
      </c>
      <c r="B254" s="42" t="s">
        <v>189</v>
      </c>
      <c r="C254" s="49"/>
      <c r="D254" s="29"/>
      <c r="E254" s="39"/>
      <c r="F254" s="32">
        <f t="shared" si="28"/>
        <v>0</v>
      </c>
      <c r="G254" s="28"/>
    </row>
    <row r="255" ht="15.75" hidden="1">
      <c r="A255" s="35" t="s">
        <v>45</v>
      </c>
      <c r="B255" s="42" t="s">
        <v>189</v>
      </c>
      <c r="C255" s="29" t="s">
        <v>46</v>
      </c>
      <c r="D255" s="39"/>
      <c r="E255" s="39"/>
      <c r="F255" s="32">
        <f t="shared" si="28"/>
        <v>0</v>
      </c>
      <c r="G255" s="28"/>
    </row>
    <row r="256" ht="15.75" hidden="1">
      <c r="A256" s="35" t="s">
        <v>58</v>
      </c>
      <c r="B256" s="42" t="s">
        <v>189</v>
      </c>
      <c r="C256" s="29" t="s">
        <v>46</v>
      </c>
      <c r="D256" s="39" t="s">
        <v>59</v>
      </c>
      <c r="E256" s="39"/>
      <c r="F256" s="32">
        <f t="shared" si="28"/>
        <v>0</v>
      </c>
      <c r="G256" s="28"/>
    </row>
    <row r="257" ht="15.75" hidden="1">
      <c r="A257" s="35" t="s">
        <v>190</v>
      </c>
      <c r="B257" s="42" t="s">
        <v>189</v>
      </c>
      <c r="C257" s="29" t="s">
        <v>46</v>
      </c>
      <c r="D257" s="39" t="s">
        <v>59</v>
      </c>
      <c r="E257" s="39" t="s">
        <v>59</v>
      </c>
      <c r="F257" s="32">
        <v>0</v>
      </c>
      <c r="G257" s="28"/>
    </row>
    <row r="258" ht="15.75" hidden="1">
      <c r="A258" s="35" t="s">
        <v>36</v>
      </c>
      <c r="B258" s="42" t="s">
        <v>189</v>
      </c>
      <c r="C258" s="29"/>
      <c r="D258" s="39"/>
      <c r="E258" s="39"/>
      <c r="F258" s="32">
        <f t="shared" ref="F258:F260" si="29">SUM(F259)</f>
        <v>0</v>
      </c>
      <c r="G258" s="28"/>
    </row>
    <row r="259" ht="15.75" hidden="1">
      <c r="A259" s="35" t="s">
        <v>62</v>
      </c>
      <c r="B259" s="42" t="s">
        <v>189</v>
      </c>
      <c r="C259" s="29" t="s">
        <v>63</v>
      </c>
      <c r="D259" s="39"/>
      <c r="E259" s="39"/>
      <c r="F259" s="32">
        <f t="shared" si="29"/>
        <v>0</v>
      </c>
      <c r="G259" s="28"/>
    </row>
    <row r="260" ht="15.75" hidden="1">
      <c r="A260" s="24" t="s">
        <v>58</v>
      </c>
      <c r="B260" s="79" t="s">
        <v>189</v>
      </c>
      <c r="C260" s="29" t="s">
        <v>63</v>
      </c>
      <c r="D260" s="29" t="s">
        <v>59</v>
      </c>
      <c r="E260" s="39"/>
      <c r="F260" s="32">
        <f t="shared" si="29"/>
        <v>0</v>
      </c>
      <c r="G260" s="28"/>
    </row>
    <row r="261" ht="15.75" hidden="1">
      <c r="A261" s="30" t="s">
        <v>190</v>
      </c>
      <c r="B261" s="79" t="s">
        <v>189</v>
      </c>
      <c r="C261" s="29" t="s">
        <v>63</v>
      </c>
      <c r="D261" s="29" t="s">
        <v>59</v>
      </c>
      <c r="E261" s="39" t="s">
        <v>59</v>
      </c>
      <c r="F261" s="32"/>
      <c r="G261" s="28"/>
    </row>
    <row r="262" ht="47.25">
      <c r="A262" s="34" t="s">
        <v>191</v>
      </c>
      <c r="B262" s="42" t="s">
        <v>192</v>
      </c>
      <c r="C262" s="49"/>
      <c r="D262" s="29"/>
      <c r="E262" s="29"/>
      <c r="F262" s="32">
        <f>F263+F280</f>
        <v>4169772.1000000001</v>
      </c>
      <c r="G262" s="32">
        <f>G263+G280</f>
        <v>924412.80999999994</v>
      </c>
    </row>
    <row r="263" ht="63">
      <c r="A263" s="35" t="s">
        <v>193</v>
      </c>
      <c r="B263" s="42" t="s">
        <v>194</v>
      </c>
      <c r="C263" s="29"/>
      <c r="D263" s="39"/>
      <c r="E263" s="29"/>
      <c r="F263" s="32">
        <f>F264</f>
        <v>222171.38</v>
      </c>
      <c r="G263" s="32">
        <f>G264</f>
        <v>0</v>
      </c>
    </row>
    <row r="264" ht="63">
      <c r="A264" s="35" t="s">
        <v>195</v>
      </c>
      <c r="B264" s="42" t="s">
        <v>196</v>
      </c>
      <c r="C264" s="29"/>
      <c r="D264" s="39"/>
      <c r="E264" s="39"/>
      <c r="F264" s="32">
        <f>F265+F272+F276</f>
        <v>222171.38</v>
      </c>
      <c r="G264" s="32"/>
    </row>
    <row r="265" ht="15.75">
      <c r="A265" s="34" t="s">
        <v>36</v>
      </c>
      <c r="B265" s="42" t="s">
        <v>197</v>
      </c>
      <c r="C265" s="49"/>
      <c r="D265" s="29"/>
      <c r="E265" s="39"/>
      <c r="F265" s="32">
        <f>F266+F269</f>
        <v>179768.57999999999</v>
      </c>
      <c r="G265" s="32"/>
    </row>
    <row r="266" ht="31.5">
      <c r="A266" s="30" t="s">
        <v>43</v>
      </c>
      <c r="B266" s="42" t="s">
        <v>197</v>
      </c>
      <c r="C266" s="49">
        <v>200</v>
      </c>
      <c r="D266" s="29"/>
      <c r="E266" s="39"/>
      <c r="F266" s="32">
        <f t="shared" ref="F266:F278" si="30">F267</f>
        <v>179768.57999999999</v>
      </c>
      <c r="G266" s="32"/>
    </row>
    <row r="267" ht="15.75">
      <c r="A267" s="34" t="s">
        <v>96</v>
      </c>
      <c r="B267" s="42" t="s">
        <v>197</v>
      </c>
      <c r="C267" s="49">
        <v>200</v>
      </c>
      <c r="D267" s="29" t="s">
        <v>97</v>
      </c>
      <c r="E267" s="29"/>
      <c r="F267" s="32">
        <f t="shared" si="30"/>
        <v>179768.57999999999</v>
      </c>
      <c r="G267" s="32"/>
    </row>
    <row r="268" ht="15.75">
      <c r="A268" s="35" t="s">
        <v>198</v>
      </c>
      <c r="B268" s="42" t="s">
        <v>197</v>
      </c>
      <c r="C268" s="49">
        <v>200</v>
      </c>
      <c r="D268" s="39" t="s">
        <v>97</v>
      </c>
      <c r="E268" s="29" t="s">
        <v>184</v>
      </c>
      <c r="F268" s="32">
        <v>179768.57999999999</v>
      </c>
      <c r="G268" s="32"/>
    </row>
    <row r="269" ht="15.75" hidden="1">
      <c r="A269" s="33" t="s">
        <v>62</v>
      </c>
      <c r="B269" s="42" t="s">
        <v>197</v>
      </c>
      <c r="C269" s="37" t="s">
        <v>63</v>
      </c>
      <c r="D269" s="29"/>
      <c r="E269" s="39"/>
      <c r="F269" s="32">
        <f t="shared" si="30"/>
        <v>0</v>
      </c>
      <c r="G269" s="32"/>
    </row>
    <row r="270" ht="15.75" hidden="1">
      <c r="A270" s="35" t="s">
        <v>199</v>
      </c>
      <c r="B270" s="42" t="s">
        <v>197</v>
      </c>
      <c r="C270" s="37" t="s">
        <v>63</v>
      </c>
      <c r="D270" s="29" t="s">
        <v>25</v>
      </c>
      <c r="E270" s="39"/>
      <c r="F270" s="32">
        <f t="shared" si="30"/>
        <v>0</v>
      </c>
      <c r="G270" s="32"/>
    </row>
    <row r="271" ht="15.75" hidden="1">
      <c r="A271" s="35" t="s">
        <v>200</v>
      </c>
      <c r="B271" s="42" t="s">
        <v>197</v>
      </c>
      <c r="C271" s="37" t="s">
        <v>63</v>
      </c>
      <c r="D271" s="29" t="s">
        <v>25</v>
      </c>
      <c r="E271" s="29" t="s">
        <v>201</v>
      </c>
      <c r="F271" s="32"/>
      <c r="G271" s="32"/>
    </row>
    <row r="272" ht="63">
      <c r="A272" s="30" t="s">
        <v>202</v>
      </c>
      <c r="B272" s="79" t="s">
        <v>203</v>
      </c>
      <c r="C272" s="49"/>
      <c r="D272" s="29"/>
      <c r="E272" s="29"/>
      <c r="F272" s="32">
        <f t="shared" si="30"/>
        <v>36042.379999999997</v>
      </c>
      <c r="G272" s="32"/>
    </row>
    <row r="273" ht="31.5">
      <c r="A273" s="30" t="s">
        <v>43</v>
      </c>
      <c r="B273" s="79" t="s">
        <v>203</v>
      </c>
      <c r="C273" s="49" t="s">
        <v>44</v>
      </c>
      <c r="D273" s="29"/>
      <c r="E273" s="29"/>
      <c r="F273" s="32">
        <f t="shared" si="30"/>
        <v>36042.379999999997</v>
      </c>
      <c r="G273" s="32"/>
    </row>
    <row r="274" ht="15.75">
      <c r="A274" s="34" t="s">
        <v>96</v>
      </c>
      <c r="B274" s="79" t="s">
        <v>203</v>
      </c>
      <c r="C274" s="49" t="s">
        <v>44</v>
      </c>
      <c r="D274" s="29" t="s">
        <v>97</v>
      </c>
      <c r="E274" s="29"/>
      <c r="F274" s="32">
        <f t="shared" si="30"/>
        <v>36042.379999999997</v>
      </c>
      <c r="G274" s="32"/>
    </row>
    <row r="275" ht="15.75">
      <c r="A275" s="35" t="s">
        <v>198</v>
      </c>
      <c r="B275" s="79" t="s">
        <v>203</v>
      </c>
      <c r="C275" s="37" t="s">
        <v>44</v>
      </c>
      <c r="D275" s="39" t="s">
        <v>97</v>
      </c>
      <c r="E275" s="29" t="s">
        <v>184</v>
      </c>
      <c r="F275" s="32">
        <v>36042.379999999997</v>
      </c>
      <c r="G275" s="32"/>
    </row>
    <row r="276" ht="78.75">
      <c r="A276" s="35" t="s">
        <v>204</v>
      </c>
      <c r="B276" s="79" t="s">
        <v>205</v>
      </c>
      <c r="C276" s="37"/>
      <c r="D276" s="39"/>
      <c r="E276" s="39"/>
      <c r="F276" s="32">
        <f t="shared" si="30"/>
        <v>6360.4200000000001</v>
      </c>
      <c r="G276" s="32"/>
    </row>
    <row r="277" ht="31.5">
      <c r="A277" s="34" t="s">
        <v>43</v>
      </c>
      <c r="B277" s="79" t="s">
        <v>205</v>
      </c>
      <c r="C277" s="49" t="s">
        <v>44</v>
      </c>
      <c r="D277" s="29"/>
      <c r="E277" s="39"/>
      <c r="F277" s="32">
        <f t="shared" si="30"/>
        <v>6360.4200000000001</v>
      </c>
      <c r="G277" s="32"/>
    </row>
    <row r="278" ht="15.75">
      <c r="A278" s="34" t="s">
        <v>96</v>
      </c>
      <c r="B278" s="42" t="s">
        <v>205</v>
      </c>
      <c r="C278" s="39" t="s">
        <v>44</v>
      </c>
      <c r="D278" s="29" t="s">
        <v>97</v>
      </c>
      <c r="E278" s="39"/>
      <c r="F278" s="32">
        <f t="shared" si="30"/>
        <v>6360.4200000000001</v>
      </c>
      <c r="G278" s="32"/>
    </row>
    <row r="279" ht="15.75">
      <c r="A279" s="35" t="s">
        <v>198</v>
      </c>
      <c r="B279" s="42" t="s">
        <v>205</v>
      </c>
      <c r="C279" s="39" t="s">
        <v>44</v>
      </c>
      <c r="D279" s="39" t="s">
        <v>97</v>
      </c>
      <c r="E279" s="39" t="s">
        <v>184</v>
      </c>
      <c r="F279" s="32">
        <v>6360.4200000000001</v>
      </c>
      <c r="G279" s="32"/>
    </row>
    <row r="280" ht="47.25">
      <c r="A280" s="34" t="s">
        <v>206</v>
      </c>
      <c r="B280" s="42" t="s">
        <v>207</v>
      </c>
      <c r="C280" s="39"/>
      <c r="D280" s="29"/>
      <c r="E280" s="39"/>
      <c r="F280" s="32">
        <f>F281+F307</f>
        <v>3947600.7200000002</v>
      </c>
      <c r="G280" s="32">
        <f>G281+G307</f>
        <v>924412.80999999994</v>
      </c>
    </row>
    <row r="281" ht="47.25">
      <c r="A281" s="35" t="s">
        <v>208</v>
      </c>
      <c r="B281" s="42" t="s">
        <v>209</v>
      </c>
      <c r="C281" s="39"/>
      <c r="D281" s="39"/>
      <c r="E281" s="39"/>
      <c r="F281" s="32">
        <f>F296+F303+F282+F286+F290</f>
        <v>3557600.7200000002</v>
      </c>
      <c r="G281" s="32">
        <f>G296+G303+G282+G288</f>
        <v>924412.80999999994</v>
      </c>
    </row>
    <row r="282" ht="31.5" hidden="1">
      <c r="A282" s="35" t="s">
        <v>210</v>
      </c>
      <c r="B282" s="42" t="s">
        <v>211</v>
      </c>
      <c r="C282" s="39"/>
      <c r="D282" s="39"/>
      <c r="E282" s="39"/>
      <c r="F282" s="32">
        <f t="shared" ref="F282:F287" si="31">F283</f>
        <v>0</v>
      </c>
      <c r="G282" s="32"/>
    </row>
    <row r="283" ht="63" hidden="1">
      <c r="A283" s="34" t="s">
        <v>212</v>
      </c>
      <c r="B283" s="42" t="s">
        <v>211</v>
      </c>
      <c r="C283" s="49" t="s">
        <v>213</v>
      </c>
      <c r="D283" s="29"/>
      <c r="E283" s="39"/>
      <c r="F283" s="32">
        <f t="shared" si="31"/>
        <v>0</v>
      </c>
      <c r="G283" s="32"/>
    </row>
    <row r="284" ht="15.75" hidden="1">
      <c r="A284" s="34" t="s">
        <v>199</v>
      </c>
      <c r="B284" s="42" t="s">
        <v>211</v>
      </c>
      <c r="C284" s="39" t="s">
        <v>213</v>
      </c>
      <c r="D284" s="29" t="s">
        <v>25</v>
      </c>
      <c r="E284" s="39"/>
      <c r="F284" s="32">
        <f t="shared" si="31"/>
        <v>0</v>
      </c>
      <c r="G284" s="32"/>
    </row>
    <row r="285" ht="47.25" hidden="1">
      <c r="A285" s="35" t="s">
        <v>214</v>
      </c>
      <c r="B285" s="42" t="s">
        <v>211</v>
      </c>
      <c r="C285" s="39" t="s">
        <v>213</v>
      </c>
      <c r="D285" s="39" t="s">
        <v>25</v>
      </c>
      <c r="E285" s="39" t="s">
        <v>97</v>
      </c>
      <c r="F285" s="32"/>
      <c r="G285" s="32"/>
    </row>
    <row r="286" ht="31.5">
      <c r="A286" s="33" t="s">
        <v>215</v>
      </c>
      <c r="B286" s="42" t="s">
        <v>216</v>
      </c>
      <c r="C286" s="49"/>
      <c r="D286" s="29"/>
      <c r="E286" s="39"/>
      <c r="F286" s="32">
        <f t="shared" si="31"/>
        <v>10000</v>
      </c>
      <c r="G286" s="32"/>
    </row>
    <row r="287" ht="15.75">
      <c r="A287" s="30" t="s">
        <v>217</v>
      </c>
      <c r="B287" s="42" t="s">
        <v>216</v>
      </c>
      <c r="C287" s="49" t="s">
        <v>218</v>
      </c>
      <c r="D287" s="29"/>
      <c r="E287" s="39"/>
      <c r="F287" s="32">
        <f t="shared" si="31"/>
        <v>10000</v>
      </c>
      <c r="G287" s="32"/>
    </row>
    <row r="288" ht="15.75">
      <c r="A288" s="30" t="s">
        <v>219</v>
      </c>
      <c r="B288" s="42" t="s">
        <v>216</v>
      </c>
      <c r="C288" s="49" t="s">
        <v>218</v>
      </c>
      <c r="D288" s="39" t="s">
        <v>201</v>
      </c>
      <c r="E288" s="39"/>
      <c r="F288" s="32">
        <f>SUM(F289)</f>
        <v>10000</v>
      </c>
      <c r="G288" s="32"/>
    </row>
    <row r="289" ht="31.5">
      <c r="A289" s="30" t="s">
        <v>220</v>
      </c>
      <c r="B289" s="42" t="s">
        <v>216</v>
      </c>
      <c r="C289" s="49" t="s">
        <v>218</v>
      </c>
      <c r="D289" s="39" t="s">
        <v>201</v>
      </c>
      <c r="E289" s="39" t="s">
        <v>25</v>
      </c>
      <c r="F289" s="32">
        <v>10000</v>
      </c>
      <c r="G289" s="32"/>
    </row>
    <row r="290" ht="15.75">
      <c r="A290" s="34" t="s">
        <v>36</v>
      </c>
      <c r="B290" s="42" t="s">
        <v>221</v>
      </c>
      <c r="C290" s="49"/>
      <c r="D290" s="39"/>
      <c r="E290" s="39"/>
      <c r="F290" s="32">
        <f>F291</f>
        <v>2623187.9100000001</v>
      </c>
      <c r="G290" s="32"/>
    </row>
    <row r="291" ht="15.75">
      <c r="A291" s="33" t="s">
        <v>62</v>
      </c>
      <c r="B291" s="42" t="s">
        <v>221</v>
      </c>
      <c r="C291" s="49">
        <v>800</v>
      </c>
      <c r="D291" s="39"/>
      <c r="E291" s="39"/>
      <c r="F291" s="32">
        <f>F292+F294</f>
        <v>2623187.9100000001</v>
      </c>
      <c r="G291" s="32"/>
    </row>
    <row r="292" ht="15.75" hidden="1">
      <c r="A292" s="33" t="s">
        <v>199</v>
      </c>
      <c r="B292" s="42" t="s">
        <v>221</v>
      </c>
      <c r="C292" s="49">
        <v>800</v>
      </c>
      <c r="D292" s="39" t="s">
        <v>25</v>
      </c>
      <c r="E292" s="39"/>
      <c r="F292" s="32">
        <f>F293</f>
        <v>0</v>
      </c>
      <c r="G292" s="32"/>
    </row>
    <row r="293" ht="15.75" hidden="1">
      <c r="A293" s="34" t="s">
        <v>200</v>
      </c>
      <c r="B293" s="42" t="s">
        <v>221</v>
      </c>
      <c r="C293" s="49">
        <v>800</v>
      </c>
      <c r="D293" s="39" t="s">
        <v>25</v>
      </c>
      <c r="E293" s="39" t="s">
        <v>201</v>
      </c>
      <c r="F293" s="32"/>
      <c r="G293" s="32"/>
    </row>
    <row r="294" ht="15.75">
      <c r="A294" s="24" t="s">
        <v>199</v>
      </c>
      <c r="B294" s="42" t="s">
        <v>221</v>
      </c>
      <c r="C294" s="49">
        <v>800</v>
      </c>
      <c r="D294" s="39" t="s">
        <v>25</v>
      </c>
      <c r="E294" s="39"/>
      <c r="F294" s="32">
        <f>F295</f>
        <v>2623187.9100000001</v>
      </c>
      <c r="G294" s="32"/>
    </row>
    <row r="295" ht="15.75">
      <c r="A295" s="34" t="s">
        <v>200</v>
      </c>
      <c r="B295" s="42" t="s">
        <v>221</v>
      </c>
      <c r="C295" s="49">
        <v>800</v>
      </c>
      <c r="D295" s="39" t="s">
        <v>25</v>
      </c>
      <c r="E295" s="39" t="s">
        <v>201</v>
      </c>
      <c r="F295" s="32">
        <f>738148.91+1885039</f>
        <v>2623187.9100000001</v>
      </c>
      <c r="G295" s="32"/>
    </row>
    <row r="296" ht="47.25">
      <c r="A296" s="34" t="s">
        <v>222</v>
      </c>
      <c r="B296" s="42" t="s">
        <v>223</v>
      </c>
      <c r="C296" s="49"/>
      <c r="D296" s="39"/>
      <c r="E296" s="39"/>
      <c r="F296" s="32">
        <f>F297+F300</f>
        <v>924412.80999999994</v>
      </c>
      <c r="G296" s="32">
        <f>G297+G300</f>
        <v>924412.80999999994</v>
      </c>
    </row>
    <row r="297" ht="63">
      <c r="A297" s="34" t="s">
        <v>212</v>
      </c>
      <c r="B297" s="42" t="s">
        <v>223</v>
      </c>
      <c r="C297" s="29" t="s">
        <v>213</v>
      </c>
      <c r="D297" s="39"/>
      <c r="E297" s="39"/>
      <c r="F297" s="32">
        <f t="shared" ref="F297:F298" si="32">F298</f>
        <v>909412.80999999994</v>
      </c>
      <c r="G297" s="32">
        <f t="shared" ref="G297:G298" si="33">G298</f>
        <v>909412.80999999994</v>
      </c>
    </row>
    <row r="298" ht="15.75">
      <c r="A298" s="33" t="s">
        <v>224</v>
      </c>
      <c r="B298" s="42" t="s">
        <v>223</v>
      </c>
      <c r="C298" s="29" t="s">
        <v>213</v>
      </c>
      <c r="D298" s="39" t="s">
        <v>61</v>
      </c>
      <c r="E298" s="39"/>
      <c r="F298" s="32">
        <f t="shared" si="32"/>
        <v>909412.80999999994</v>
      </c>
      <c r="G298" s="32">
        <f t="shared" si="33"/>
        <v>909412.80999999994</v>
      </c>
    </row>
    <row r="299" ht="31.5">
      <c r="A299" s="34" t="s">
        <v>225</v>
      </c>
      <c r="B299" s="42" t="s">
        <v>223</v>
      </c>
      <c r="C299" s="49">
        <v>100</v>
      </c>
      <c r="D299" s="39" t="s">
        <v>61</v>
      </c>
      <c r="E299" s="39" t="s">
        <v>73</v>
      </c>
      <c r="F299" s="32">
        <f>869514.73999999999+39898.07</f>
        <v>909412.80999999994</v>
      </c>
      <c r="G299" s="32">
        <f>F299</f>
        <v>909412.80999999994</v>
      </c>
    </row>
    <row r="300" ht="31.5">
      <c r="A300" s="24" t="s">
        <v>43</v>
      </c>
      <c r="B300" s="42" t="s">
        <v>223</v>
      </c>
      <c r="C300" s="49">
        <v>200</v>
      </c>
      <c r="D300" s="39"/>
      <c r="E300" s="39"/>
      <c r="F300" s="32">
        <f t="shared" ref="F300:F310" si="34">F301</f>
        <v>15000</v>
      </c>
      <c r="G300" s="32">
        <f t="shared" ref="G300:G301" si="35">G301</f>
        <v>15000</v>
      </c>
    </row>
    <row r="301" ht="15.75">
      <c r="A301" s="33" t="s">
        <v>224</v>
      </c>
      <c r="B301" s="42" t="s">
        <v>223</v>
      </c>
      <c r="C301" s="49">
        <v>200</v>
      </c>
      <c r="D301" s="39" t="s">
        <v>61</v>
      </c>
      <c r="E301" s="39"/>
      <c r="F301" s="32">
        <f t="shared" si="34"/>
        <v>15000</v>
      </c>
      <c r="G301" s="32">
        <f t="shared" si="35"/>
        <v>15000</v>
      </c>
    </row>
    <row r="302" ht="31.5">
      <c r="A302" s="34" t="s">
        <v>225</v>
      </c>
      <c r="B302" s="42" t="s">
        <v>223</v>
      </c>
      <c r="C302" s="29" t="s">
        <v>44</v>
      </c>
      <c r="D302" s="39" t="s">
        <v>61</v>
      </c>
      <c r="E302" s="39" t="s">
        <v>73</v>
      </c>
      <c r="F302" s="32">
        <v>15000</v>
      </c>
      <c r="G302" s="32">
        <f>F302</f>
        <v>15000</v>
      </c>
    </row>
    <row r="303" ht="110.25" hidden="1">
      <c r="A303" s="35" t="s">
        <v>226</v>
      </c>
      <c r="B303" s="42" t="s">
        <v>227</v>
      </c>
      <c r="C303" s="29"/>
      <c r="D303" s="39"/>
      <c r="E303" s="39"/>
      <c r="F303" s="32">
        <f t="shared" si="34"/>
        <v>0</v>
      </c>
      <c r="G303" s="32"/>
    </row>
    <row r="304" ht="31.5" hidden="1">
      <c r="A304" s="30" t="s">
        <v>43</v>
      </c>
      <c r="B304" s="42" t="s">
        <v>227</v>
      </c>
      <c r="C304" s="49" t="s">
        <v>44</v>
      </c>
      <c r="D304" s="29"/>
      <c r="E304" s="39"/>
      <c r="F304" s="32">
        <f t="shared" si="34"/>
        <v>0</v>
      </c>
      <c r="G304" s="32"/>
    </row>
    <row r="305" ht="15.75" hidden="1">
      <c r="A305" s="33" t="s">
        <v>199</v>
      </c>
      <c r="B305" s="42" t="s">
        <v>227</v>
      </c>
      <c r="C305" s="49" t="s">
        <v>44</v>
      </c>
      <c r="D305" s="29" t="s">
        <v>25</v>
      </c>
      <c r="E305" s="39"/>
      <c r="F305" s="32">
        <f t="shared" si="34"/>
        <v>0</v>
      </c>
      <c r="G305" s="32"/>
    </row>
    <row r="306" ht="15.75" hidden="1">
      <c r="A306" s="34" t="s">
        <v>200</v>
      </c>
      <c r="B306" s="42" t="s">
        <v>227</v>
      </c>
      <c r="C306" s="49" t="s">
        <v>44</v>
      </c>
      <c r="D306" s="29" t="s">
        <v>25</v>
      </c>
      <c r="E306" s="39" t="s">
        <v>201</v>
      </c>
      <c r="F306" s="32"/>
      <c r="G306" s="32"/>
    </row>
    <row r="307" ht="15.75">
      <c r="A307" s="35" t="s">
        <v>228</v>
      </c>
      <c r="B307" s="42" t="s">
        <v>229</v>
      </c>
      <c r="C307" s="29"/>
      <c r="D307" s="39"/>
      <c r="E307" s="39"/>
      <c r="F307" s="32">
        <f t="shared" si="34"/>
        <v>390000</v>
      </c>
      <c r="G307" s="32"/>
    </row>
    <row r="308" ht="31.5">
      <c r="A308" s="35" t="s">
        <v>230</v>
      </c>
      <c r="B308" s="42" t="s">
        <v>231</v>
      </c>
      <c r="C308" s="29"/>
      <c r="D308" s="39"/>
      <c r="E308" s="39"/>
      <c r="F308" s="32">
        <f t="shared" si="34"/>
        <v>390000</v>
      </c>
      <c r="G308" s="32"/>
    </row>
    <row r="309" s="75" customFormat="1">
      <c r="A309" s="35" t="s">
        <v>45</v>
      </c>
      <c r="B309" s="31" t="s">
        <v>231</v>
      </c>
      <c r="C309" s="29" t="s">
        <v>46</v>
      </c>
      <c r="D309" s="29"/>
      <c r="E309" s="39"/>
      <c r="F309" s="32">
        <f t="shared" si="34"/>
        <v>390000</v>
      </c>
      <c r="G309" s="32"/>
    </row>
    <row r="310" ht="15.75">
      <c r="A310" s="24" t="s">
        <v>232</v>
      </c>
      <c r="B310" s="31" t="s">
        <v>231</v>
      </c>
      <c r="C310" s="29" t="s">
        <v>46</v>
      </c>
      <c r="D310" s="29" t="s">
        <v>184</v>
      </c>
      <c r="E310" s="39"/>
      <c r="F310" s="32">
        <f t="shared" si="34"/>
        <v>390000</v>
      </c>
      <c r="G310" s="32"/>
    </row>
    <row r="311" ht="15.75">
      <c r="A311" s="30" t="s">
        <v>233</v>
      </c>
      <c r="B311" s="31" t="s">
        <v>231</v>
      </c>
      <c r="C311" s="29" t="s">
        <v>46</v>
      </c>
      <c r="D311" s="29" t="s">
        <v>184</v>
      </c>
      <c r="E311" s="39" t="s">
        <v>25</v>
      </c>
      <c r="F311" s="32">
        <v>390000</v>
      </c>
      <c r="G311" s="32"/>
    </row>
    <row r="312" ht="47.25">
      <c r="A312" s="30" t="s">
        <v>234</v>
      </c>
      <c r="B312" s="42" t="s">
        <v>235</v>
      </c>
      <c r="C312" s="49"/>
      <c r="D312" s="29"/>
      <c r="E312" s="29"/>
      <c r="F312" s="32">
        <f>F328+F313</f>
        <v>2678652.8900000001</v>
      </c>
      <c r="G312" s="32">
        <f>G328+G313</f>
        <v>0</v>
      </c>
    </row>
    <row r="313" ht="63">
      <c r="A313" s="24" t="s">
        <v>236</v>
      </c>
      <c r="B313" s="42" t="s">
        <v>237</v>
      </c>
      <c r="C313" s="49"/>
      <c r="D313" s="29"/>
      <c r="E313" s="29"/>
      <c r="F313" s="32">
        <f>F314+F319</f>
        <v>1188652.8900000001</v>
      </c>
      <c r="G313" s="32">
        <f>G314+G319</f>
        <v>0</v>
      </c>
    </row>
    <row r="314" ht="31.5">
      <c r="A314" s="80" t="s">
        <v>238</v>
      </c>
      <c r="B314" s="42" t="s">
        <v>239</v>
      </c>
      <c r="C314" s="49"/>
      <c r="D314" s="39"/>
      <c r="E314" s="39"/>
      <c r="F314" s="32">
        <f t="shared" ref="F314:F317" si="36">F315</f>
        <v>1073826.29</v>
      </c>
      <c r="G314" s="32"/>
    </row>
    <row r="315" ht="15.75">
      <c r="A315" s="35" t="s">
        <v>36</v>
      </c>
      <c r="B315" s="42" t="s">
        <v>240</v>
      </c>
      <c r="C315" s="49"/>
      <c r="D315" s="39"/>
      <c r="E315" s="39"/>
      <c r="F315" s="32">
        <f t="shared" si="36"/>
        <v>1073826.29</v>
      </c>
      <c r="G315" s="32"/>
    </row>
    <row r="316" ht="31.5">
      <c r="A316" s="30" t="s">
        <v>43</v>
      </c>
      <c r="B316" s="42" t="s">
        <v>240</v>
      </c>
      <c r="C316" s="49">
        <v>200</v>
      </c>
      <c r="D316" s="39"/>
      <c r="E316" s="39"/>
      <c r="F316" s="32">
        <f t="shared" si="36"/>
        <v>1073826.29</v>
      </c>
      <c r="G316" s="32"/>
    </row>
    <row r="317" ht="15.75">
      <c r="A317" s="34" t="s">
        <v>58</v>
      </c>
      <c r="B317" s="42" t="s">
        <v>240</v>
      </c>
      <c r="C317" s="49">
        <v>200</v>
      </c>
      <c r="D317" s="39" t="s">
        <v>59</v>
      </c>
      <c r="E317" s="29"/>
      <c r="F317" s="32">
        <f t="shared" si="36"/>
        <v>1073826.29</v>
      </c>
      <c r="G317" s="32"/>
    </row>
    <row r="318" ht="15.75">
      <c r="A318" s="35" t="s">
        <v>134</v>
      </c>
      <c r="B318" s="42" t="s">
        <v>240</v>
      </c>
      <c r="C318" s="49">
        <v>200</v>
      </c>
      <c r="D318" s="39" t="s">
        <v>59</v>
      </c>
      <c r="E318" s="39" t="s">
        <v>25</v>
      </c>
      <c r="F318" s="32">
        <f>800000+273826.29</f>
        <v>1073826.29</v>
      </c>
      <c r="G318" s="32"/>
    </row>
    <row r="319" ht="31.5">
      <c r="A319" s="35" t="s">
        <v>241</v>
      </c>
      <c r="B319" s="42" t="s">
        <v>242</v>
      </c>
      <c r="C319" s="49"/>
      <c r="D319" s="39"/>
      <c r="E319" s="39"/>
      <c r="F319" s="32">
        <f>F320+F324</f>
        <v>114826.60000000001</v>
      </c>
      <c r="G319" s="32"/>
    </row>
    <row r="320" ht="31.5">
      <c r="A320" s="35" t="s">
        <v>243</v>
      </c>
      <c r="B320" s="42" t="s">
        <v>244</v>
      </c>
      <c r="C320" s="49"/>
      <c r="D320" s="39"/>
      <c r="E320" s="39"/>
      <c r="F320" s="32">
        <f t="shared" ref="F320:F322" si="37">F321</f>
        <v>97602.610000000001</v>
      </c>
      <c r="G320" s="32"/>
    </row>
    <row r="321" ht="31.5">
      <c r="A321" s="35" t="s">
        <v>245</v>
      </c>
      <c r="B321" s="42" t="s">
        <v>244</v>
      </c>
      <c r="C321" s="49">
        <v>400</v>
      </c>
      <c r="D321" s="39"/>
      <c r="E321" s="39"/>
      <c r="F321" s="32">
        <f t="shared" si="37"/>
        <v>97602.610000000001</v>
      </c>
      <c r="G321" s="32"/>
    </row>
    <row r="322" ht="15.75">
      <c r="A322" s="34" t="s">
        <v>58</v>
      </c>
      <c r="B322" s="42" t="s">
        <v>244</v>
      </c>
      <c r="C322" s="49">
        <v>400</v>
      </c>
      <c r="D322" s="39" t="s">
        <v>59</v>
      </c>
      <c r="E322" s="29"/>
      <c r="F322" s="32">
        <f t="shared" si="37"/>
        <v>97602.610000000001</v>
      </c>
      <c r="G322" s="32"/>
    </row>
    <row r="323" ht="15.75">
      <c r="A323" s="35" t="s">
        <v>134</v>
      </c>
      <c r="B323" s="42" t="s">
        <v>244</v>
      </c>
      <c r="C323" s="49">
        <v>400</v>
      </c>
      <c r="D323" s="39" t="s">
        <v>59</v>
      </c>
      <c r="E323" s="39" t="s">
        <v>25</v>
      </c>
      <c r="F323" s="32">
        <v>97602.610000000001</v>
      </c>
      <c r="G323" s="32"/>
    </row>
    <row r="324" ht="31.5">
      <c r="A324" s="35" t="s">
        <v>246</v>
      </c>
      <c r="B324" s="42" t="s">
        <v>247</v>
      </c>
      <c r="C324" s="49"/>
      <c r="D324" s="39"/>
      <c r="E324" s="39"/>
      <c r="F324" s="32">
        <f t="shared" ref="F324:F326" si="38">F325</f>
        <v>17223.990000000002</v>
      </c>
      <c r="G324" s="32"/>
    </row>
    <row r="325" ht="31.5">
      <c r="A325" s="35" t="s">
        <v>245</v>
      </c>
      <c r="B325" s="42" t="s">
        <v>247</v>
      </c>
      <c r="C325" s="49">
        <v>400</v>
      </c>
      <c r="D325" s="39"/>
      <c r="E325" s="39"/>
      <c r="F325" s="32">
        <f t="shared" si="38"/>
        <v>17223.990000000002</v>
      </c>
      <c r="G325" s="32"/>
    </row>
    <row r="326" ht="15.75">
      <c r="A326" s="34" t="s">
        <v>58</v>
      </c>
      <c r="B326" s="42" t="s">
        <v>247</v>
      </c>
      <c r="C326" s="49">
        <v>400</v>
      </c>
      <c r="D326" s="39" t="s">
        <v>59</v>
      </c>
      <c r="E326" s="29"/>
      <c r="F326" s="32">
        <f t="shared" si="38"/>
        <v>17223.990000000002</v>
      </c>
      <c r="G326" s="32"/>
    </row>
    <row r="327" ht="15.75">
      <c r="A327" s="35" t="s">
        <v>134</v>
      </c>
      <c r="B327" s="42" t="s">
        <v>247</v>
      </c>
      <c r="C327" s="49">
        <v>400</v>
      </c>
      <c r="D327" s="39" t="s">
        <v>59</v>
      </c>
      <c r="E327" s="39" t="s">
        <v>25</v>
      </c>
      <c r="F327" s="32">
        <v>17223.990000000002</v>
      </c>
      <c r="G327" s="32"/>
    </row>
    <row r="328" ht="47.25">
      <c r="A328" s="34" t="s">
        <v>248</v>
      </c>
      <c r="B328" s="42" t="s">
        <v>249</v>
      </c>
      <c r="C328" s="49"/>
      <c r="D328" s="29"/>
      <c r="E328" s="39"/>
      <c r="F328" s="32">
        <f>F329+F337+F344+F349+F354</f>
        <v>1490000</v>
      </c>
      <c r="G328" s="32">
        <f>G329+G344</f>
        <v>0</v>
      </c>
    </row>
    <row r="329" ht="63">
      <c r="A329" s="35" t="s">
        <v>250</v>
      </c>
      <c r="B329" s="42" t="s">
        <v>251</v>
      </c>
      <c r="C329" s="49"/>
      <c r="D329" s="39"/>
      <c r="E329" s="39"/>
      <c r="F329" s="32">
        <f t="shared" ref="F329:F330" si="39">F330</f>
        <v>590000</v>
      </c>
      <c r="G329" s="32"/>
    </row>
    <row r="330" ht="15.75">
      <c r="A330" s="35" t="s">
        <v>36</v>
      </c>
      <c r="B330" s="42" t="s">
        <v>252</v>
      </c>
      <c r="C330" s="49"/>
      <c r="D330" s="39"/>
      <c r="E330" s="39"/>
      <c r="F330" s="32">
        <f t="shared" si="39"/>
        <v>590000</v>
      </c>
      <c r="G330" s="32"/>
    </row>
    <row r="331" ht="31.5">
      <c r="A331" s="30" t="s">
        <v>43</v>
      </c>
      <c r="B331" s="42" t="s">
        <v>252</v>
      </c>
      <c r="C331" s="49" t="s">
        <v>44</v>
      </c>
      <c r="D331" s="29"/>
      <c r="E331" s="39"/>
      <c r="F331" s="32">
        <f>F332+F334</f>
        <v>590000</v>
      </c>
      <c r="G331" s="32"/>
    </row>
    <row r="332" ht="15.75">
      <c r="A332" s="24" t="s">
        <v>199</v>
      </c>
      <c r="B332" s="42" t="s">
        <v>252</v>
      </c>
      <c r="C332" s="49" t="s">
        <v>44</v>
      </c>
      <c r="D332" s="29" t="s">
        <v>25</v>
      </c>
      <c r="E332" s="39"/>
      <c r="F332" s="32">
        <f>F333</f>
        <v>400000</v>
      </c>
      <c r="G332" s="32"/>
    </row>
    <row r="333" ht="15.75">
      <c r="A333" s="34" t="s">
        <v>200</v>
      </c>
      <c r="B333" s="42" t="s">
        <v>252</v>
      </c>
      <c r="C333" s="49" t="s">
        <v>44</v>
      </c>
      <c r="D333" s="29" t="s">
        <v>25</v>
      </c>
      <c r="E333" s="39" t="s">
        <v>201</v>
      </c>
      <c r="F333" s="32">
        <v>400000</v>
      </c>
      <c r="G333" s="32"/>
    </row>
    <row r="334" ht="15.75">
      <c r="A334" s="34" t="s">
        <v>58</v>
      </c>
      <c r="B334" s="42" t="s">
        <v>252</v>
      </c>
      <c r="C334" s="49" t="s">
        <v>44</v>
      </c>
      <c r="D334" s="29" t="s">
        <v>59</v>
      </c>
      <c r="E334" s="39"/>
      <c r="F334" s="32">
        <f>SUM(F335:F336)</f>
        <v>190000</v>
      </c>
      <c r="G334" s="32"/>
    </row>
    <row r="335" ht="15.75">
      <c r="A335" s="35" t="s">
        <v>134</v>
      </c>
      <c r="B335" s="42" t="s">
        <v>252</v>
      </c>
      <c r="C335" s="49" t="s">
        <v>44</v>
      </c>
      <c r="D335" s="29" t="s">
        <v>59</v>
      </c>
      <c r="E335" s="39" t="s">
        <v>25</v>
      </c>
      <c r="F335" s="32">
        <v>166000</v>
      </c>
      <c r="G335" s="32"/>
    </row>
    <row r="336" ht="15.75">
      <c r="A336" s="35" t="s">
        <v>60</v>
      </c>
      <c r="B336" s="42" t="s">
        <v>252</v>
      </c>
      <c r="C336" s="49" t="s">
        <v>44</v>
      </c>
      <c r="D336" s="29" t="s">
        <v>59</v>
      </c>
      <c r="E336" s="39" t="s">
        <v>61</v>
      </c>
      <c r="F336" s="32">
        <v>24000</v>
      </c>
      <c r="G336" s="32"/>
    </row>
    <row r="337" ht="31.5">
      <c r="A337" s="34" t="s">
        <v>253</v>
      </c>
      <c r="B337" s="42" t="s">
        <v>254</v>
      </c>
      <c r="C337" s="49"/>
      <c r="D337" s="29"/>
      <c r="E337" s="39"/>
      <c r="F337" s="32">
        <f t="shared" ref="F337:F338" si="40">F338</f>
        <v>890000</v>
      </c>
      <c r="G337" s="32"/>
    </row>
    <row r="338" ht="15.75">
      <c r="A338" s="35" t="s">
        <v>36</v>
      </c>
      <c r="B338" s="42" t="s">
        <v>255</v>
      </c>
      <c r="C338" s="49"/>
      <c r="D338" s="29"/>
      <c r="E338" s="39"/>
      <c r="F338" s="32">
        <f t="shared" si="40"/>
        <v>890000</v>
      </c>
      <c r="G338" s="32"/>
    </row>
    <row r="339" ht="31.5">
      <c r="A339" s="30" t="s">
        <v>43</v>
      </c>
      <c r="B339" s="42" t="s">
        <v>255</v>
      </c>
      <c r="C339" s="49">
        <v>200</v>
      </c>
      <c r="D339" s="29"/>
      <c r="E339" s="39"/>
      <c r="F339" s="32">
        <f>F340+F342</f>
        <v>890000</v>
      </c>
      <c r="G339" s="32"/>
    </row>
    <row r="340" ht="15.75">
      <c r="A340" s="24" t="s">
        <v>199</v>
      </c>
      <c r="B340" s="42" t="s">
        <v>255</v>
      </c>
      <c r="C340" s="49">
        <v>200</v>
      </c>
      <c r="D340" s="29" t="s">
        <v>25</v>
      </c>
      <c r="E340" s="39"/>
      <c r="F340" s="32">
        <f>F341</f>
        <v>530000</v>
      </c>
      <c r="G340" s="32"/>
    </row>
    <row r="341" ht="15.75">
      <c r="A341" s="34" t="s">
        <v>200</v>
      </c>
      <c r="B341" s="42" t="s">
        <v>255</v>
      </c>
      <c r="C341" s="49">
        <v>200</v>
      </c>
      <c r="D341" s="29" t="s">
        <v>25</v>
      </c>
      <c r="E341" s="39" t="s">
        <v>201</v>
      </c>
      <c r="F341" s="32">
        <v>530000</v>
      </c>
      <c r="G341" s="32"/>
    </row>
    <row r="342" ht="15.75">
      <c r="A342" s="34" t="s">
        <v>58</v>
      </c>
      <c r="B342" s="42" t="s">
        <v>255</v>
      </c>
      <c r="C342" s="49">
        <v>200</v>
      </c>
      <c r="D342" s="29" t="s">
        <v>59</v>
      </c>
      <c r="E342" s="39"/>
      <c r="F342" s="32">
        <f>F343</f>
        <v>360000</v>
      </c>
      <c r="G342" s="32"/>
    </row>
    <row r="343" ht="15.75">
      <c r="A343" s="35" t="s">
        <v>134</v>
      </c>
      <c r="B343" s="42" t="s">
        <v>255</v>
      </c>
      <c r="C343" s="49">
        <v>200</v>
      </c>
      <c r="D343" s="29" t="s">
        <v>59</v>
      </c>
      <c r="E343" s="39" t="s">
        <v>25</v>
      </c>
      <c r="F343" s="32">
        <v>360000</v>
      </c>
      <c r="G343" s="32"/>
    </row>
    <row r="344" ht="31.5">
      <c r="A344" s="33" t="s">
        <v>256</v>
      </c>
      <c r="B344" s="42" t="s">
        <v>257</v>
      </c>
      <c r="C344" s="81"/>
      <c r="D344" s="29"/>
      <c r="E344" s="39"/>
      <c r="F344" s="32">
        <f t="shared" ref="F344:F360" si="41">F345</f>
        <v>10000</v>
      </c>
      <c r="G344" s="32"/>
    </row>
    <row r="345" ht="15.75">
      <c r="A345" s="34" t="s">
        <v>36</v>
      </c>
      <c r="B345" s="42" t="s">
        <v>258</v>
      </c>
      <c r="C345" s="81"/>
      <c r="D345" s="29"/>
      <c r="E345" s="39"/>
      <c r="F345" s="32">
        <f t="shared" si="41"/>
        <v>10000</v>
      </c>
      <c r="G345" s="32"/>
    </row>
    <row r="346" ht="31.5">
      <c r="A346" s="30" t="s">
        <v>43</v>
      </c>
      <c r="B346" s="42" t="s">
        <v>258</v>
      </c>
      <c r="C346" s="37" t="s">
        <v>44</v>
      </c>
      <c r="D346" s="81"/>
      <c r="E346" s="39"/>
      <c r="F346" s="32">
        <f t="shared" si="41"/>
        <v>10000</v>
      </c>
      <c r="G346" s="32"/>
    </row>
    <row r="347" ht="15.75">
      <c r="A347" s="24" t="s">
        <v>199</v>
      </c>
      <c r="B347" s="42" t="s">
        <v>258</v>
      </c>
      <c r="C347" s="37" t="s">
        <v>44</v>
      </c>
      <c r="D347" s="81" t="s">
        <v>25</v>
      </c>
      <c r="E347" s="81"/>
      <c r="F347" s="32">
        <f t="shared" si="41"/>
        <v>10000</v>
      </c>
      <c r="G347" s="32"/>
    </row>
    <row r="348" ht="15.75">
      <c r="A348" s="34" t="s">
        <v>200</v>
      </c>
      <c r="B348" s="42" t="s">
        <v>258</v>
      </c>
      <c r="C348" s="81" t="s">
        <v>44</v>
      </c>
      <c r="D348" s="29" t="s">
        <v>25</v>
      </c>
      <c r="E348" s="39" t="s">
        <v>201</v>
      </c>
      <c r="F348" s="32">
        <v>10000</v>
      </c>
      <c r="G348" s="32"/>
    </row>
    <row r="349" ht="31.5" hidden="1">
      <c r="A349" s="33" t="s">
        <v>259</v>
      </c>
      <c r="B349" s="42" t="s">
        <v>260</v>
      </c>
      <c r="C349" s="81"/>
      <c r="D349" s="29"/>
      <c r="E349" s="39"/>
      <c r="F349" s="32">
        <f t="shared" si="41"/>
        <v>0</v>
      </c>
      <c r="G349" s="32"/>
    </row>
    <row r="350" ht="15.75" hidden="1">
      <c r="A350" s="34" t="s">
        <v>36</v>
      </c>
      <c r="B350" s="42" t="s">
        <v>261</v>
      </c>
      <c r="C350" s="81"/>
      <c r="D350" s="29"/>
      <c r="E350" s="39"/>
      <c r="F350" s="32">
        <f t="shared" si="41"/>
        <v>0</v>
      </c>
      <c r="G350" s="32"/>
    </row>
    <row r="351" ht="31.5" hidden="1">
      <c r="A351" s="30" t="s">
        <v>43</v>
      </c>
      <c r="B351" s="42" t="s">
        <v>261</v>
      </c>
      <c r="C351" s="37" t="s">
        <v>44</v>
      </c>
      <c r="D351" s="81"/>
      <c r="E351" s="39"/>
      <c r="F351" s="32">
        <f t="shared" si="41"/>
        <v>0</v>
      </c>
      <c r="G351" s="32"/>
    </row>
    <row r="352" ht="15.75" hidden="1">
      <c r="A352" s="24" t="s">
        <v>96</v>
      </c>
      <c r="B352" s="42" t="s">
        <v>261</v>
      </c>
      <c r="C352" s="37" t="s">
        <v>44</v>
      </c>
      <c r="D352" s="81" t="s">
        <v>97</v>
      </c>
      <c r="E352" s="81"/>
      <c r="F352" s="32">
        <f t="shared" si="41"/>
        <v>0</v>
      </c>
      <c r="G352" s="32"/>
    </row>
    <row r="353" ht="15.75" hidden="1">
      <c r="A353" s="34" t="s">
        <v>262</v>
      </c>
      <c r="B353" s="42" t="s">
        <v>261</v>
      </c>
      <c r="C353" s="81" t="s">
        <v>44</v>
      </c>
      <c r="D353" s="29" t="s">
        <v>97</v>
      </c>
      <c r="E353" s="39" t="s">
        <v>263</v>
      </c>
      <c r="F353" s="32"/>
      <c r="G353" s="32"/>
    </row>
    <row r="354" ht="63" hidden="1">
      <c r="A354" s="33" t="s">
        <v>264</v>
      </c>
      <c r="B354" s="42" t="s">
        <v>265</v>
      </c>
      <c r="C354" s="81"/>
      <c r="D354" s="29"/>
      <c r="E354" s="39"/>
      <c r="F354" s="32">
        <f t="shared" si="41"/>
        <v>0</v>
      </c>
      <c r="G354" s="32"/>
    </row>
    <row r="355" ht="15.75" hidden="1">
      <c r="A355" s="34" t="s">
        <v>36</v>
      </c>
      <c r="B355" s="42" t="s">
        <v>266</v>
      </c>
      <c r="C355" s="81"/>
      <c r="D355" s="29"/>
      <c r="E355" s="39"/>
      <c r="F355" s="32">
        <f t="shared" si="41"/>
        <v>0</v>
      </c>
      <c r="G355" s="32"/>
    </row>
    <row r="356" ht="31.5" hidden="1">
      <c r="A356" s="30" t="s">
        <v>43</v>
      </c>
      <c r="B356" s="42" t="s">
        <v>266</v>
      </c>
      <c r="C356" s="37" t="s">
        <v>44</v>
      </c>
      <c r="D356" s="81"/>
      <c r="E356" s="39"/>
      <c r="F356" s="32">
        <f t="shared" si="41"/>
        <v>0</v>
      </c>
      <c r="G356" s="32"/>
    </row>
    <row r="357" ht="15.75" hidden="1">
      <c r="A357" s="24" t="s">
        <v>199</v>
      </c>
      <c r="B357" s="42" t="s">
        <v>266</v>
      </c>
      <c r="C357" s="37" t="s">
        <v>44</v>
      </c>
      <c r="D357" s="81" t="s">
        <v>25</v>
      </c>
      <c r="E357" s="81"/>
      <c r="F357" s="32">
        <f t="shared" si="41"/>
        <v>0</v>
      </c>
      <c r="G357" s="32"/>
    </row>
    <row r="358" ht="15.75" hidden="1">
      <c r="A358" s="34" t="s">
        <v>200</v>
      </c>
      <c r="B358" s="42" t="s">
        <v>266</v>
      </c>
      <c r="C358" s="81" t="s">
        <v>44</v>
      </c>
      <c r="D358" s="29" t="s">
        <v>25</v>
      </c>
      <c r="E358" s="39" t="s">
        <v>201</v>
      </c>
      <c r="F358" s="32"/>
      <c r="G358" s="32"/>
    </row>
    <row r="359" ht="47.25" hidden="1">
      <c r="A359" s="82" t="s">
        <v>267</v>
      </c>
      <c r="B359" s="42" t="s">
        <v>268</v>
      </c>
      <c r="C359" s="83"/>
      <c r="D359" s="39"/>
      <c r="E359" s="39"/>
      <c r="F359" s="32">
        <f t="shared" si="41"/>
        <v>0</v>
      </c>
      <c r="G359" s="32">
        <f t="shared" ref="G359:G360" si="42">G360</f>
        <v>0</v>
      </c>
    </row>
    <row r="360" ht="47.25" hidden="1">
      <c r="A360" s="24" t="s">
        <v>269</v>
      </c>
      <c r="B360" s="42" t="s">
        <v>270</v>
      </c>
      <c r="C360" s="83"/>
      <c r="D360" s="39"/>
      <c r="E360" s="39"/>
      <c r="F360" s="32">
        <f t="shared" si="41"/>
        <v>0</v>
      </c>
      <c r="G360" s="32">
        <f t="shared" si="42"/>
        <v>0</v>
      </c>
    </row>
    <row r="361" ht="31.5" hidden="1">
      <c r="A361" s="35" t="s">
        <v>271</v>
      </c>
      <c r="B361" s="42" t="s">
        <v>272</v>
      </c>
      <c r="C361" s="49"/>
      <c r="D361" s="39"/>
      <c r="E361" s="39"/>
      <c r="F361" s="32">
        <f>SUM(F362)</f>
        <v>0</v>
      </c>
      <c r="G361" s="32">
        <f>SUM(G362)</f>
        <v>0</v>
      </c>
    </row>
    <row r="362" ht="15.75" hidden="1">
      <c r="A362" s="34" t="s">
        <v>45</v>
      </c>
      <c r="B362" s="42" t="s">
        <v>272</v>
      </c>
      <c r="C362" s="49" t="s">
        <v>46</v>
      </c>
      <c r="D362" s="39"/>
      <c r="E362" s="39"/>
      <c r="F362" s="32">
        <f>SUM(F363)</f>
        <v>0</v>
      </c>
      <c r="G362" s="32">
        <f>SUM(G363)</f>
        <v>0</v>
      </c>
    </row>
    <row r="363" ht="15.75" hidden="1">
      <c r="A363" s="35" t="s">
        <v>232</v>
      </c>
      <c r="B363" s="42" t="s">
        <v>272</v>
      </c>
      <c r="C363" s="49" t="s">
        <v>46</v>
      </c>
      <c r="D363" s="39" t="s">
        <v>184</v>
      </c>
      <c r="E363" s="39"/>
      <c r="F363" s="32">
        <f>SUM(F364)</f>
        <v>0</v>
      </c>
      <c r="G363" s="32">
        <f>SUM(G364)</f>
        <v>0</v>
      </c>
    </row>
    <row r="364" ht="15.75" hidden="1">
      <c r="A364" s="35" t="s">
        <v>273</v>
      </c>
      <c r="B364" s="42" t="s">
        <v>272</v>
      </c>
      <c r="C364" s="49" t="s">
        <v>46</v>
      </c>
      <c r="D364" s="39" t="s">
        <v>184</v>
      </c>
      <c r="E364" s="39" t="s">
        <v>73</v>
      </c>
      <c r="F364" s="32"/>
      <c r="G364" s="32"/>
    </row>
    <row r="365" ht="47.25" hidden="1">
      <c r="A365" s="35" t="s">
        <v>274</v>
      </c>
      <c r="B365" s="42" t="s">
        <v>275</v>
      </c>
      <c r="C365" s="49"/>
      <c r="D365" s="39"/>
      <c r="E365" s="39"/>
      <c r="F365" s="84">
        <f t="shared" ref="F365:F369" si="43">F366</f>
        <v>0</v>
      </c>
      <c r="G365" s="84">
        <f>G366</f>
        <v>0</v>
      </c>
    </row>
    <row r="366" ht="31.5" hidden="1">
      <c r="A366" s="35" t="s">
        <v>276</v>
      </c>
      <c r="B366" s="42" t="s">
        <v>277</v>
      </c>
      <c r="C366" s="49"/>
      <c r="D366" s="39"/>
      <c r="E366" s="39"/>
      <c r="F366" s="84">
        <f t="shared" si="43"/>
        <v>0</v>
      </c>
      <c r="G366" s="84"/>
    </row>
    <row r="367" ht="15.75" hidden="1">
      <c r="A367" s="35" t="s">
        <v>36</v>
      </c>
      <c r="B367" s="42" t="s">
        <v>278</v>
      </c>
      <c r="C367" s="49"/>
      <c r="D367" s="39"/>
      <c r="E367" s="39"/>
      <c r="F367" s="84">
        <f t="shared" si="43"/>
        <v>0</v>
      </c>
      <c r="G367" s="84"/>
    </row>
    <row r="368" ht="31.5" hidden="1">
      <c r="A368" s="34" t="s">
        <v>43</v>
      </c>
      <c r="B368" s="42" t="s">
        <v>278</v>
      </c>
      <c r="C368" s="49">
        <v>200</v>
      </c>
      <c r="D368" s="39"/>
      <c r="E368" s="39"/>
      <c r="F368" s="84">
        <f t="shared" si="43"/>
        <v>0</v>
      </c>
      <c r="G368" s="84"/>
    </row>
    <row r="369" ht="15.75" hidden="1">
      <c r="A369" s="34" t="s">
        <v>96</v>
      </c>
      <c r="B369" s="42" t="s">
        <v>278</v>
      </c>
      <c r="C369" s="49">
        <v>200</v>
      </c>
      <c r="D369" s="39" t="s">
        <v>97</v>
      </c>
      <c r="E369" s="39"/>
      <c r="F369" s="84">
        <f t="shared" si="43"/>
        <v>0</v>
      </c>
      <c r="G369" s="84"/>
    </row>
    <row r="370" ht="15.75" hidden="1">
      <c r="A370" s="35" t="s">
        <v>279</v>
      </c>
      <c r="B370" s="42" t="s">
        <v>278</v>
      </c>
      <c r="C370" s="49">
        <v>200</v>
      </c>
      <c r="D370" s="39" t="s">
        <v>97</v>
      </c>
      <c r="E370" s="39" t="s">
        <v>23</v>
      </c>
      <c r="F370" s="84"/>
      <c r="G370" s="84"/>
    </row>
    <row r="371" ht="47.25">
      <c r="A371" s="30" t="s">
        <v>280</v>
      </c>
      <c r="B371" s="42" t="s">
        <v>281</v>
      </c>
      <c r="C371" s="49"/>
      <c r="D371" s="39"/>
      <c r="E371" s="39"/>
      <c r="F371" s="84">
        <f>F372+F377+F390</f>
        <v>9412260.8900000006</v>
      </c>
      <c r="G371" s="84">
        <f>G372+G377</f>
        <v>0</v>
      </c>
    </row>
    <row r="372" ht="47.25">
      <c r="A372" s="30" t="s">
        <v>282</v>
      </c>
      <c r="B372" s="42" t="s">
        <v>283</v>
      </c>
      <c r="C372" s="49"/>
      <c r="D372" s="39"/>
      <c r="E372" s="39"/>
      <c r="F372" s="84">
        <f t="shared" ref="F372:F375" si="44">F373</f>
        <v>1970545.22</v>
      </c>
      <c r="G372" s="84"/>
    </row>
    <row r="373" ht="15.75">
      <c r="A373" s="30" t="s">
        <v>36</v>
      </c>
      <c r="B373" s="42" t="s">
        <v>284</v>
      </c>
      <c r="C373" s="49"/>
      <c r="D373" s="39"/>
      <c r="E373" s="39"/>
      <c r="F373" s="84">
        <f t="shared" si="44"/>
        <v>1970545.22</v>
      </c>
      <c r="G373" s="84"/>
    </row>
    <row r="374" ht="31.5">
      <c r="A374" s="34" t="s">
        <v>43</v>
      </c>
      <c r="B374" s="42" t="s">
        <v>284</v>
      </c>
      <c r="C374" s="49">
        <v>200</v>
      </c>
      <c r="D374" s="39"/>
      <c r="E374" s="39"/>
      <c r="F374" s="84">
        <f t="shared" si="44"/>
        <v>1970545.22</v>
      </c>
      <c r="G374" s="84"/>
    </row>
    <row r="375" ht="19.5" customHeight="1">
      <c r="A375" s="34" t="s">
        <v>58</v>
      </c>
      <c r="B375" s="42" t="s">
        <v>284</v>
      </c>
      <c r="C375" s="49">
        <v>200</v>
      </c>
      <c r="D375" s="39" t="s">
        <v>59</v>
      </c>
      <c r="E375" s="39"/>
      <c r="F375" s="84">
        <f t="shared" si="44"/>
        <v>1970545.22</v>
      </c>
      <c r="G375" s="84"/>
    </row>
    <row r="376" ht="18.75" customHeight="1">
      <c r="A376" s="35" t="s">
        <v>72</v>
      </c>
      <c r="B376" s="42" t="s">
        <v>284</v>
      </c>
      <c r="C376" s="49">
        <v>200</v>
      </c>
      <c r="D376" s="39" t="s">
        <v>59</v>
      </c>
      <c r="E376" s="39" t="s">
        <v>73</v>
      </c>
      <c r="F376" s="84">
        <v>1970545.22</v>
      </c>
      <c r="G376" s="84"/>
    </row>
    <row r="377" ht="57" customHeight="1">
      <c r="A377" s="30" t="s">
        <v>285</v>
      </c>
      <c r="B377" s="42" t="s">
        <v>286</v>
      </c>
      <c r="C377" s="49"/>
      <c r="D377" s="39"/>
      <c r="E377" s="39"/>
      <c r="F377" s="84">
        <f>F378+F382+F386</f>
        <v>4321715.6699999999</v>
      </c>
      <c r="G377" s="84"/>
    </row>
    <row r="378" ht="15.75">
      <c r="A378" s="30" t="s">
        <v>36</v>
      </c>
      <c r="B378" s="42" t="s">
        <v>287</v>
      </c>
      <c r="C378" s="49"/>
      <c r="D378" s="39"/>
      <c r="E378" s="39"/>
      <c r="F378" s="84">
        <f t="shared" ref="F378:F388" si="45">F379</f>
        <v>200000</v>
      </c>
      <c r="G378" s="84"/>
    </row>
    <row r="379" ht="31.5">
      <c r="A379" s="34" t="s">
        <v>43</v>
      </c>
      <c r="B379" s="42" t="s">
        <v>287</v>
      </c>
      <c r="C379" s="49">
        <v>200</v>
      </c>
      <c r="D379" s="39"/>
      <c r="E379" s="39"/>
      <c r="F379" s="84">
        <f t="shared" si="45"/>
        <v>200000</v>
      </c>
      <c r="G379" s="84"/>
    </row>
    <row r="380" ht="15.75">
      <c r="A380" s="34" t="s">
        <v>58</v>
      </c>
      <c r="B380" s="42" t="s">
        <v>287</v>
      </c>
      <c r="C380" s="49">
        <v>200</v>
      </c>
      <c r="D380" s="39" t="s">
        <v>59</v>
      </c>
      <c r="E380" s="39"/>
      <c r="F380" s="84">
        <f t="shared" si="45"/>
        <v>200000</v>
      </c>
      <c r="G380" s="84"/>
    </row>
    <row r="381" ht="15.75">
      <c r="A381" s="35" t="s">
        <v>72</v>
      </c>
      <c r="B381" s="42" t="s">
        <v>287</v>
      </c>
      <c r="C381" s="49">
        <v>200</v>
      </c>
      <c r="D381" s="39" t="s">
        <v>59</v>
      </c>
      <c r="E381" s="39" t="s">
        <v>73</v>
      </c>
      <c r="F381" s="84">
        <v>200000</v>
      </c>
      <c r="G381" s="84"/>
    </row>
    <row r="382" ht="31.5">
      <c r="A382" s="35" t="s">
        <v>288</v>
      </c>
      <c r="B382" s="42" t="s">
        <v>289</v>
      </c>
      <c r="C382" s="49"/>
      <c r="D382" s="39"/>
      <c r="E382" s="39"/>
      <c r="F382" s="84">
        <f t="shared" si="45"/>
        <v>2784252.02</v>
      </c>
      <c r="G382" s="84"/>
    </row>
    <row r="383" ht="31.5">
      <c r="A383" s="34" t="s">
        <v>43</v>
      </c>
      <c r="B383" s="42" t="s">
        <v>289</v>
      </c>
      <c r="C383" s="49">
        <v>200</v>
      </c>
      <c r="D383" s="39"/>
      <c r="E383" s="39"/>
      <c r="F383" s="84">
        <f t="shared" si="45"/>
        <v>2784252.02</v>
      </c>
      <c r="G383" s="84"/>
    </row>
    <row r="384" ht="15.75">
      <c r="A384" s="34" t="s">
        <v>58</v>
      </c>
      <c r="B384" s="42" t="s">
        <v>289</v>
      </c>
      <c r="C384" s="49">
        <v>200</v>
      </c>
      <c r="D384" s="39" t="s">
        <v>59</v>
      </c>
      <c r="E384" s="39"/>
      <c r="F384" s="84">
        <f t="shared" si="45"/>
        <v>2784252.02</v>
      </c>
      <c r="G384" s="84"/>
    </row>
    <row r="385" ht="15.75">
      <c r="A385" s="35" t="s">
        <v>72</v>
      </c>
      <c r="B385" s="42" t="s">
        <v>289</v>
      </c>
      <c r="C385" s="49">
        <v>200</v>
      </c>
      <c r="D385" s="39" t="s">
        <v>59</v>
      </c>
      <c r="E385" s="39" t="s">
        <v>73</v>
      </c>
      <c r="F385" s="84">
        <v>2784252.02</v>
      </c>
      <c r="G385" s="84"/>
    </row>
    <row r="386" ht="47.25">
      <c r="A386" s="30" t="s">
        <v>290</v>
      </c>
      <c r="B386" s="42" t="s">
        <v>291</v>
      </c>
      <c r="C386" s="49"/>
      <c r="D386" s="39"/>
      <c r="E386" s="39"/>
      <c r="F386" s="84">
        <f t="shared" si="45"/>
        <v>1337463.6499999999</v>
      </c>
      <c r="G386" s="84"/>
    </row>
    <row r="387" ht="31.5">
      <c r="A387" s="34" t="s">
        <v>43</v>
      </c>
      <c r="B387" s="42" t="s">
        <v>291</v>
      </c>
      <c r="C387" s="49">
        <v>200</v>
      </c>
      <c r="D387" s="39"/>
      <c r="E387" s="39"/>
      <c r="F387" s="84">
        <f t="shared" si="45"/>
        <v>1337463.6499999999</v>
      </c>
      <c r="G387" s="84"/>
    </row>
    <row r="388" ht="15.75">
      <c r="A388" s="34" t="s">
        <v>58</v>
      </c>
      <c r="B388" s="42" t="s">
        <v>291</v>
      </c>
      <c r="C388" s="49">
        <v>200</v>
      </c>
      <c r="D388" s="39" t="s">
        <v>59</v>
      </c>
      <c r="E388" s="39"/>
      <c r="F388" s="84">
        <f t="shared" si="45"/>
        <v>1337463.6499999999</v>
      </c>
      <c r="G388" s="84"/>
    </row>
    <row r="389" ht="15.75">
      <c r="A389" s="35" t="s">
        <v>72</v>
      </c>
      <c r="B389" s="42" t="s">
        <v>291</v>
      </c>
      <c r="C389" s="49">
        <v>200</v>
      </c>
      <c r="D389" s="39" t="s">
        <v>59</v>
      </c>
      <c r="E389" s="39" t="s">
        <v>73</v>
      </c>
      <c r="F389" s="84">
        <v>1337463.6499999999</v>
      </c>
      <c r="G389" s="84"/>
    </row>
    <row r="390" ht="47.25">
      <c r="A390" s="80" t="s">
        <v>292</v>
      </c>
      <c r="B390" s="85" t="s">
        <v>293</v>
      </c>
      <c r="C390" s="49"/>
      <c r="D390" s="39"/>
      <c r="E390" s="39"/>
      <c r="F390" s="84">
        <f t="shared" ref="F390:F397" si="46">F391</f>
        <v>3120000</v>
      </c>
      <c r="G390" s="84"/>
    </row>
    <row r="391" ht="31.5">
      <c r="A391" s="86" t="s">
        <v>294</v>
      </c>
      <c r="B391" s="67" t="s">
        <v>295</v>
      </c>
      <c r="C391" s="87"/>
      <c r="D391" s="39"/>
      <c r="E391" s="39"/>
      <c r="F391" s="84">
        <f>F392</f>
        <v>3120000</v>
      </c>
      <c r="G391" s="84"/>
    </row>
    <row r="392" ht="31.5">
      <c r="A392" s="34" t="s">
        <v>43</v>
      </c>
      <c r="B392" s="69" t="s">
        <v>295</v>
      </c>
      <c r="C392" s="88">
        <v>200</v>
      </c>
      <c r="D392" s="39"/>
      <c r="E392" s="39"/>
      <c r="F392" s="84">
        <f>F393</f>
        <v>3120000</v>
      </c>
      <c r="G392" s="84"/>
    </row>
    <row r="393" ht="15.75">
      <c r="A393" s="86" t="s">
        <v>58</v>
      </c>
      <c r="B393" s="67" t="s">
        <v>295</v>
      </c>
      <c r="C393" s="87">
        <v>200</v>
      </c>
      <c r="D393" s="39" t="s">
        <v>59</v>
      </c>
      <c r="E393" s="39"/>
      <c r="F393" s="84">
        <f>F394</f>
        <v>3120000</v>
      </c>
      <c r="G393" s="84"/>
    </row>
    <row r="394" ht="15.75">
      <c r="A394" s="89" t="s">
        <v>60</v>
      </c>
      <c r="B394" s="67" t="s">
        <v>295</v>
      </c>
      <c r="C394" s="87">
        <v>200</v>
      </c>
      <c r="D394" s="39" t="s">
        <v>59</v>
      </c>
      <c r="E394" s="39" t="s">
        <v>61</v>
      </c>
      <c r="F394" s="84">
        <v>3120000</v>
      </c>
      <c r="G394" s="84"/>
    </row>
    <row r="395" ht="63" hidden="1">
      <c r="A395" s="80" t="s">
        <v>296</v>
      </c>
      <c r="B395" s="71" t="s">
        <v>297</v>
      </c>
      <c r="C395" s="49"/>
      <c r="D395" s="39"/>
      <c r="E395" s="39"/>
      <c r="F395" s="84">
        <f t="shared" si="46"/>
        <v>0</v>
      </c>
      <c r="G395" s="84"/>
    </row>
    <row r="396" ht="31.5" hidden="1">
      <c r="A396" s="34" t="s">
        <v>43</v>
      </c>
      <c r="B396" s="42" t="s">
        <v>297</v>
      </c>
      <c r="C396" s="49">
        <v>200</v>
      </c>
      <c r="D396" s="39"/>
      <c r="E396" s="39"/>
      <c r="F396" s="84">
        <f t="shared" si="46"/>
        <v>0</v>
      </c>
      <c r="G396" s="84"/>
    </row>
    <row r="397" ht="15.75" hidden="1">
      <c r="A397" s="34" t="s">
        <v>58</v>
      </c>
      <c r="B397" s="42" t="s">
        <v>297</v>
      </c>
      <c r="C397" s="49">
        <v>200</v>
      </c>
      <c r="D397" s="39" t="s">
        <v>59</v>
      </c>
      <c r="E397" s="39"/>
      <c r="F397" s="84">
        <f t="shared" si="46"/>
        <v>0</v>
      </c>
      <c r="G397" s="84"/>
    </row>
    <row r="398" ht="15.75" hidden="1">
      <c r="A398" s="35" t="s">
        <v>72</v>
      </c>
      <c r="B398" s="42" t="s">
        <v>297</v>
      </c>
      <c r="C398" s="49">
        <v>200</v>
      </c>
      <c r="D398" s="39" t="s">
        <v>59</v>
      </c>
      <c r="E398" s="39" t="s">
        <v>73</v>
      </c>
      <c r="F398" s="84"/>
      <c r="G398" s="84"/>
    </row>
    <row r="399" ht="15.75">
      <c r="A399" s="30" t="s">
        <v>298</v>
      </c>
      <c r="B399" s="31" t="s">
        <v>299</v>
      </c>
      <c r="C399" s="37"/>
      <c r="D399" s="29"/>
      <c r="E399" s="39"/>
      <c r="F399" s="32">
        <f>F400+F431</f>
        <v>1409000</v>
      </c>
      <c r="G399" s="32">
        <f>G400+G431</f>
        <v>0</v>
      </c>
    </row>
    <row r="400" ht="31.5">
      <c r="A400" s="24" t="s">
        <v>300</v>
      </c>
      <c r="B400" s="42" t="s">
        <v>301</v>
      </c>
      <c r="C400" s="49"/>
      <c r="D400" s="39"/>
      <c r="E400" s="37"/>
      <c r="F400" s="32">
        <f>F408+F401+F412+F419+F423+F427</f>
        <v>1309000</v>
      </c>
      <c r="G400" s="32">
        <f>G408+G401+G412</f>
        <v>0</v>
      </c>
    </row>
    <row r="401" ht="31.5">
      <c r="A401" s="33" t="s">
        <v>302</v>
      </c>
      <c r="B401" s="42" t="s">
        <v>303</v>
      </c>
      <c r="C401" s="49"/>
      <c r="D401" s="39"/>
      <c r="E401" s="37"/>
      <c r="F401" s="32">
        <f>F402+F405</f>
        <v>120000</v>
      </c>
      <c r="G401" s="32"/>
    </row>
    <row r="402" ht="63">
      <c r="A402" s="34" t="s">
        <v>212</v>
      </c>
      <c r="B402" s="42" t="s">
        <v>303</v>
      </c>
      <c r="C402" s="49" t="s">
        <v>213</v>
      </c>
      <c r="D402" s="39"/>
      <c r="E402" s="37"/>
      <c r="F402" s="32">
        <f t="shared" ref="F402:F403" si="47">SUM(F403)</f>
        <v>120000</v>
      </c>
      <c r="G402" s="32"/>
    </row>
    <row r="403" ht="15.75">
      <c r="A403" s="35" t="s">
        <v>199</v>
      </c>
      <c r="B403" s="42" t="s">
        <v>303</v>
      </c>
      <c r="C403" s="49" t="s">
        <v>213</v>
      </c>
      <c r="D403" s="39" t="s">
        <v>25</v>
      </c>
      <c r="E403" s="37"/>
      <c r="F403" s="32">
        <f t="shared" si="47"/>
        <v>120000</v>
      </c>
      <c r="G403" s="32"/>
    </row>
    <row r="404" ht="47.25">
      <c r="A404" s="35" t="s">
        <v>304</v>
      </c>
      <c r="B404" s="42" t="s">
        <v>303</v>
      </c>
      <c r="C404" s="49" t="s">
        <v>213</v>
      </c>
      <c r="D404" s="39" t="s">
        <v>25</v>
      </c>
      <c r="E404" s="39" t="s">
        <v>73</v>
      </c>
      <c r="F404" s="32">
        <v>120000</v>
      </c>
      <c r="G404" s="32"/>
    </row>
    <row r="405" ht="31.5" hidden="1">
      <c r="A405" s="34" t="s">
        <v>43</v>
      </c>
      <c r="B405" s="42" t="s">
        <v>303</v>
      </c>
      <c r="C405" s="49">
        <v>200</v>
      </c>
      <c r="D405" s="39"/>
      <c r="E405" s="39"/>
      <c r="F405" s="32">
        <f t="shared" ref="F405:F410" si="48">F406</f>
        <v>0</v>
      </c>
      <c r="G405" s="32"/>
    </row>
    <row r="406" ht="15.75" hidden="1">
      <c r="A406" s="35" t="s">
        <v>199</v>
      </c>
      <c r="B406" s="42" t="s">
        <v>303</v>
      </c>
      <c r="C406" s="49">
        <v>200</v>
      </c>
      <c r="D406" s="39" t="s">
        <v>25</v>
      </c>
      <c r="E406" s="39"/>
      <c r="F406" s="32">
        <f t="shared" si="48"/>
        <v>0</v>
      </c>
      <c r="G406" s="32"/>
    </row>
    <row r="407" ht="47.25" hidden="1">
      <c r="A407" s="35" t="s">
        <v>304</v>
      </c>
      <c r="B407" s="42" t="s">
        <v>303</v>
      </c>
      <c r="C407" s="49">
        <v>200</v>
      </c>
      <c r="D407" s="39" t="s">
        <v>25</v>
      </c>
      <c r="E407" s="39" t="s">
        <v>73</v>
      </c>
      <c r="F407" s="32"/>
      <c r="G407" s="32"/>
    </row>
    <row r="408" ht="31.5">
      <c r="A408" s="45" t="s">
        <v>210</v>
      </c>
      <c r="B408" s="42" t="s">
        <v>305</v>
      </c>
      <c r="C408" s="49"/>
      <c r="D408" s="39"/>
      <c r="E408" s="39"/>
      <c r="F408" s="32">
        <f t="shared" si="48"/>
        <v>949900</v>
      </c>
      <c r="G408" s="32"/>
    </row>
    <row r="409" ht="63">
      <c r="A409" s="34" t="s">
        <v>212</v>
      </c>
      <c r="B409" s="42" t="s">
        <v>305</v>
      </c>
      <c r="C409" s="49" t="s">
        <v>213</v>
      </c>
      <c r="D409" s="39"/>
      <c r="E409" s="39"/>
      <c r="F409" s="32">
        <f t="shared" si="48"/>
        <v>949900</v>
      </c>
      <c r="G409" s="32"/>
    </row>
    <row r="410" ht="15.75">
      <c r="A410" s="35" t="s">
        <v>199</v>
      </c>
      <c r="B410" s="42" t="s">
        <v>305</v>
      </c>
      <c r="C410" s="49" t="s">
        <v>213</v>
      </c>
      <c r="D410" s="39" t="s">
        <v>25</v>
      </c>
      <c r="E410" s="39"/>
      <c r="F410" s="32">
        <f t="shared" si="48"/>
        <v>949900</v>
      </c>
      <c r="G410" s="32"/>
    </row>
    <row r="411" ht="47.25">
      <c r="A411" s="35" t="s">
        <v>304</v>
      </c>
      <c r="B411" s="42" t="s">
        <v>305</v>
      </c>
      <c r="C411" s="49" t="s">
        <v>213</v>
      </c>
      <c r="D411" s="39" t="s">
        <v>25</v>
      </c>
      <c r="E411" s="39" t="s">
        <v>73</v>
      </c>
      <c r="F411" s="32">
        <v>949900</v>
      </c>
      <c r="G411" s="32"/>
    </row>
    <row r="412" ht="31.5">
      <c r="A412" s="35" t="s">
        <v>306</v>
      </c>
      <c r="B412" s="42" t="s">
        <v>307</v>
      </c>
      <c r="C412" s="49"/>
      <c r="D412" s="39"/>
      <c r="E412" s="39"/>
      <c r="F412" s="32">
        <f>F413+F416</f>
        <v>209100</v>
      </c>
      <c r="G412" s="32"/>
    </row>
    <row r="413" ht="63" hidden="1">
      <c r="A413" s="34" t="s">
        <v>212</v>
      </c>
      <c r="B413" s="42" t="s">
        <v>307</v>
      </c>
      <c r="C413" s="49" t="s">
        <v>213</v>
      </c>
      <c r="D413" s="39"/>
      <c r="E413" s="39"/>
      <c r="F413" s="32">
        <f t="shared" ref="F413:F417" si="49">F414</f>
        <v>0</v>
      </c>
      <c r="G413" s="32"/>
    </row>
    <row r="414" ht="15.75" hidden="1">
      <c r="A414" s="35" t="s">
        <v>199</v>
      </c>
      <c r="B414" s="42" t="s">
        <v>307</v>
      </c>
      <c r="C414" s="49" t="s">
        <v>213</v>
      </c>
      <c r="D414" s="39" t="s">
        <v>25</v>
      </c>
      <c r="E414" s="39"/>
      <c r="F414" s="32">
        <f t="shared" si="49"/>
        <v>0</v>
      </c>
      <c r="G414" s="32"/>
    </row>
    <row r="415" ht="47.25" hidden="1">
      <c r="A415" s="35" t="s">
        <v>304</v>
      </c>
      <c r="B415" s="42" t="s">
        <v>307</v>
      </c>
      <c r="C415" s="49" t="s">
        <v>213</v>
      </c>
      <c r="D415" s="39" t="s">
        <v>25</v>
      </c>
      <c r="E415" s="39" t="s">
        <v>73</v>
      </c>
      <c r="F415" s="32"/>
      <c r="G415" s="32"/>
    </row>
    <row r="416" ht="31.5">
      <c r="A416" s="34" t="s">
        <v>43</v>
      </c>
      <c r="B416" s="42" t="s">
        <v>307</v>
      </c>
      <c r="C416" s="49">
        <v>200</v>
      </c>
      <c r="D416" s="39"/>
      <c r="E416" s="39"/>
      <c r="F416" s="32">
        <f t="shared" si="49"/>
        <v>209100</v>
      </c>
      <c r="G416" s="32"/>
    </row>
    <row r="417" ht="15.75">
      <c r="A417" s="35" t="s">
        <v>199</v>
      </c>
      <c r="B417" s="42" t="s">
        <v>307</v>
      </c>
      <c r="C417" s="49">
        <v>200</v>
      </c>
      <c r="D417" s="39" t="s">
        <v>25</v>
      </c>
      <c r="E417" s="39"/>
      <c r="F417" s="32">
        <f t="shared" si="49"/>
        <v>209100</v>
      </c>
      <c r="G417" s="32"/>
    </row>
    <row r="418" ht="47.25">
      <c r="A418" s="35" t="s">
        <v>304</v>
      </c>
      <c r="B418" s="42" t="s">
        <v>307</v>
      </c>
      <c r="C418" s="49">
        <v>200</v>
      </c>
      <c r="D418" s="39" t="s">
        <v>25</v>
      </c>
      <c r="E418" s="39" t="s">
        <v>73</v>
      </c>
      <c r="F418" s="32">
        <f>239100-30000</f>
        <v>209100</v>
      </c>
      <c r="G418" s="32"/>
    </row>
    <row r="419" ht="63" hidden="1">
      <c r="A419" s="35" t="s">
        <v>28</v>
      </c>
      <c r="B419" s="42" t="s">
        <v>308</v>
      </c>
      <c r="C419" s="49"/>
      <c r="D419" s="39"/>
      <c r="E419" s="39"/>
      <c r="F419" s="32">
        <f t="shared" ref="F419:F434" si="50">F420</f>
        <v>0</v>
      </c>
      <c r="G419" s="32"/>
    </row>
    <row r="420" ht="63" hidden="1">
      <c r="A420" s="34" t="s">
        <v>212</v>
      </c>
      <c r="B420" s="42" t="s">
        <v>308</v>
      </c>
      <c r="C420" s="49" t="s">
        <v>213</v>
      </c>
      <c r="D420" s="39"/>
      <c r="E420" s="39"/>
      <c r="F420" s="32">
        <f t="shared" si="50"/>
        <v>0</v>
      </c>
      <c r="G420" s="32"/>
    </row>
    <row r="421" ht="15.75" hidden="1">
      <c r="A421" s="35" t="s">
        <v>199</v>
      </c>
      <c r="B421" s="42" t="s">
        <v>308</v>
      </c>
      <c r="C421" s="49" t="s">
        <v>213</v>
      </c>
      <c r="D421" s="39" t="s">
        <v>25</v>
      </c>
      <c r="E421" s="39"/>
      <c r="F421" s="32">
        <f t="shared" si="50"/>
        <v>0</v>
      </c>
      <c r="G421" s="32"/>
    </row>
    <row r="422" ht="47.25" hidden="1">
      <c r="A422" s="35" t="s">
        <v>304</v>
      </c>
      <c r="B422" s="42" t="s">
        <v>308</v>
      </c>
      <c r="C422" s="49" t="s">
        <v>213</v>
      </c>
      <c r="D422" s="39" t="s">
        <v>25</v>
      </c>
      <c r="E422" s="39" t="s">
        <v>73</v>
      </c>
      <c r="F422" s="32"/>
      <c r="G422" s="32"/>
    </row>
    <row r="423" ht="31.5" hidden="1">
      <c r="A423" s="35" t="s">
        <v>309</v>
      </c>
      <c r="B423" s="42" t="s">
        <v>310</v>
      </c>
      <c r="C423" s="49"/>
      <c r="D423" s="39"/>
      <c r="E423" s="39"/>
      <c r="F423" s="32">
        <f t="shared" si="50"/>
        <v>0</v>
      </c>
      <c r="G423" s="32"/>
    </row>
    <row r="424" ht="15.75" hidden="1">
      <c r="A424" s="34" t="s">
        <v>62</v>
      </c>
      <c r="B424" s="42" t="s">
        <v>310</v>
      </c>
      <c r="C424" s="49">
        <v>800</v>
      </c>
      <c r="D424" s="39"/>
      <c r="E424" s="39"/>
      <c r="F424" s="32">
        <f t="shared" si="50"/>
        <v>0</v>
      </c>
      <c r="G424" s="32"/>
    </row>
    <row r="425" ht="15.75" hidden="1">
      <c r="A425" s="35" t="s">
        <v>199</v>
      </c>
      <c r="B425" s="42" t="s">
        <v>310</v>
      </c>
      <c r="C425" s="49">
        <v>800</v>
      </c>
      <c r="D425" s="39" t="s">
        <v>25</v>
      </c>
      <c r="E425" s="39"/>
      <c r="F425" s="32">
        <f t="shared" si="50"/>
        <v>0</v>
      </c>
      <c r="G425" s="32"/>
    </row>
    <row r="426" ht="15.75" hidden="1">
      <c r="A426" s="35" t="s">
        <v>311</v>
      </c>
      <c r="B426" s="42" t="s">
        <v>310</v>
      </c>
      <c r="C426" s="49">
        <v>800</v>
      </c>
      <c r="D426" s="39" t="s">
        <v>25</v>
      </c>
      <c r="E426" s="39" t="s">
        <v>312</v>
      </c>
      <c r="F426" s="32"/>
      <c r="G426" s="32"/>
    </row>
    <row r="427" ht="78.75">
      <c r="A427" s="35" t="s">
        <v>313</v>
      </c>
      <c r="B427" s="42" t="s">
        <v>314</v>
      </c>
      <c r="C427" s="49"/>
      <c r="D427" s="39"/>
      <c r="E427" s="39"/>
      <c r="F427" s="32">
        <f t="shared" si="50"/>
        <v>30000</v>
      </c>
      <c r="G427" s="32"/>
    </row>
    <row r="428" ht="15.75">
      <c r="A428" s="35" t="s">
        <v>315</v>
      </c>
      <c r="B428" s="42" t="s">
        <v>314</v>
      </c>
      <c r="C428" s="49">
        <v>500</v>
      </c>
      <c r="D428" s="39"/>
      <c r="E428" s="39"/>
      <c r="F428" s="32">
        <f t="shared" si="50"/>
        <v>30000</v>
      </c>
      <c r="G428" s="32"/>
    </row>
    <row r="429" ht="15.75">
      <c r="A429" s="35" t="s">
        <v>199</v>
      </c>
      <c r="B429" s="42" t="s">
        <v>314</v>
      </c>
      <c r="C429" s="49">
        <v>500</v>
      </c>
      <c r="D429" s="39" t="s">
        <v>25</v>
      </c>
      <c r="E429" s="39"/>
      <c r="F429" s="32">
        <f t="shared" si="50"/>
        <v>30000</v>
      </c>
      <c r="G429" s="32"/>
    </row>
    <row r="430" ht="47.25">
      <c r="A430" s="35" t="s">
        <v>304</v>
      </c>
      <c r="B430" s="42" t="s">
        <v>314</v>
      </c>
      <c r="C430" s="49">
        <v>500</v>
      </c>
      <c r="D430" s="39" t="s">
        <v>25</v>
      </c>
      <c r="E430" s="39" t="s">
        <v>73</v>
      </c>
      <c r="F430" s="32">
        <v>30000</v>
      </c>
      <c r="G430" s="32"/>
    </row>
    <row r="431" ht="31.5">
      <c r="A431" s="24" t="s">
        <v>300</v>
      </c>
      <c r="B431" s="44" t="s">
        <v>316</v>
      </c>
      <c r="C431" s="37"/>
      <c r="D431" s="29"/>
      <c r="E431" s="39"/>
      <c r="F431" s="32">
        <f t="shared" si="50"/>
        <v>100000</v>
      </c>
      <c r="G431" s="32">
        <f>G432</f>
        <v>0</v>
      </c>
    </row>
    <row r="432" ht="15.75">
      <c r="A432" s="24" t="s">
        <v>317</v>
      </c>
      <c r="B432" s="44" t="s">
        <v>318</v>
      </c>
      <c r="C432" s="37"/>
      <c r="D432" s="29"/>
      <c r="E432" s="39"/>
      <c r="F432" s="28">
        <f t="shared" si="50"/>
        <v>100000</v>
      </c>
      <c r="G432" s="32"/>
    </row>
    <row r="433" ht="15.75">
      <c r="A433" s="34" t="s">
        <v>62</v>
      </c>
      <c r="B433" s="44" t="s">
        <v>318</v>
      </c>
      <c r="C433" s="37" t="s">
        <v>63</v>
      </c>
      <c r="D433" s="29"/>
      <c r="E433" s="39"/>
      <c r="F433" s="28">
        <f t="shared" si="50"/>
        <v>100000</v>
      </c>
      <c r="G433" s="32"/>
    </row>
    <row r="434" ht="15.75">
      <c r="A434" s="35" t="s">
        <v>199</v>
      </c>
      <c r="B434" s="44" t="s">
        <v>318</v>
      </c>
      <c r="C434" s="37" t="s">
        <v>63</v>
      </c>
      <c r="D434" s="37" t="s">
        <v>25</v>
      </c>
      <c r="E434" s="39"/>
      <c r="F434" s="28">
        <f t="shared" si="50"/>
        <v>100000</v>
      </c>
      <c r="G434" s="32"/>
    </row>
    <row r="435" ht="15.75">
      <c r="A435" s="35" t="s">
        <v>319</v>
      </c>
      <c r="B435" s="44" t="s">
        <v>318</v>
      </c>
      <c r="C435" s="37" t="s">
        <v>63</v>
      </c>
      <c r="D435" s="37" t="s">
        <v>25</v>
      </c>
      <c r="E435" s="37" t="s">
        <v>320</v>
      </c>
      <c r="F435" s="28">
        <v>100000</v>
      </c>
      <c r="G435" s="28"/>
      <c r="H435" s="36"/>
      <c r="I435" s="36"/>
    </row>
    <row r="436" s="75" customFormat="1">
      <c r="A436" s="90" t="s">
        <v>321</v>
      </c>
      <c r="B436" s="91"/>
      <c r="C436" s="92"/>
      <c r="D436" s="92"/>
      <c r="E436" s="92"/>
      <c r="F436" s="74">
        <f>F8+F56+F229+F248+F262+F312+F359+F365+F371+F399</f>
        <v>129136046.53200001</v>
      </c>
      <c r="G436" s="74">
        <f>G8+G56+G229+G248+G262+G312+G359+G365+G399</f>
        <v>3088063.5100000002</v>
      </c>
    </row>
    <row r="437" s="75" customFormat="1" ht="23.25" customHeight="1">
      <c r="A437" s="93"/>
      <c r="B437" s="94"/>
      <c r="C437" s="93"/>
      <c r="D437" s="95"/>
      <c r="E437" s="95"/>
      <c r="F437" s="96"/>
      <c r="G437" s="97"/>
    </row>
    <row r="438" ht="15.75">
      <c r="F438" s="98"/>
      <c r="G438" s="99"/>
    </row>
    <row r="439" ht="15.75">
      <c r="F439" s="100"/>
      <c r="G439" s="100"/>
    </row>
    <row r="440" ht="15.75">
      <c r="F440" s="100"/>
      <c r="G440" s="100"/>
    </row>
    <row r="441" ht="15.75">
      <c r="F441" s="100"/>
      <c r="G441" s="100"/>
    </row>
    <row r="442" ht="15.75">
      <c r="A442" s="5"/>
      <c r="B442" s="101"/>
      <c r="C442" s="102"/>
      <c r="E442" s="103"/>
      <c r="F442" s="100"/>
      <c r="G442" s="100"/>
    </row>
    <row r="443" ht="15.75">
      <c r="A443" s="5"/>
      <c r="B443" s="101"/>
      <c r="C443" s="102"/>
      <c r="E443" s="103"/>
      <c r="F443" s="100"/>
      <c r="G443" s="100"/>
    </row>
    <row r="444" ht="15.75">
      <c r="A444" s="5"/>
      <c r="B444" s="101"/>
      <c r="C444" s="102"/>
      <c r="E444" s="103"/>
      <c r="F444" s="100"/>
      <c r="G444" s="100"/>
    </row>
    <row r="445" ht="15.75">
      <c r="A445" s="5"/>
      <c r="B445" s="101"/>
      <c r="C445" s="102"/>
      <c r="E445" s="103"/>
      <c r="F445" s="100"/>
      <c r="G445" s="100"/>
    </row>
    <row r="446" ht="15.75">
      <c r="A446" s="5"/>
      <c r="B446" s="101"/>
      <c r="C446" s="102"/>
      <c r="E446" s="103"/>
      <c r="F446" s="100"/>
      <c r="G446" s="100"/>
    </row>
    <row r="447" ht="15.75">
      <c r="A447" s="5"/>
      <c r="B447" s="101"/>
      <c r="C447" s="102"/>
      <c r="E447" s="103"/>
      <c r="F447" s="100"/>
      <c r="G447" s="100"/>
    </row>
    <row r="448" ht="15.75">
      <c r="A448" s="5"/>
      <c r="B448" s="101"/>
      <c r="C448" s="102"/>
      <c r="E448" s="103"/>
      <c r="F448" s="100"/>
      <c r="G448" s="100"/>
    </row>
    <row r="449" ht="15.75">
      <c r="A449" s="5"/>
      <c r="B449" s="101"/>
      <c r="C449" s="102"/>
      <c r="E449" s="103"/>
      <c r="F449" s="100"/>
      <c r="G449" s="100"/>
    </row>
    <row r="450" ht="15.75">
      <c r="A450" s="5"/>
      <c r="B450" s="101"/>
      <c r="C450" s="102"/>
      <c r="E450" s="103"/>
      <c r="F450" s="100"/>
      <c r="G450" s="100"/>
    </row>
    <row r="451" ht="15.75">
      <c r="A451" s="5"/>
      <c r="B451" s="101"/>
      <c r="C451" s="102"/>
      <c r="E451" s="103"/>
      <c r="F451" s="100"/>
      <c r="G451" s="100"/>
    </row>
    <row r="452" ht="15.75">
      <c r="A452" s="5"/>
      <c r="B452" s="101"/>
      <c r="C452" s="102"/>
      <c r="E452" s="103"/>
      <c r="F452" s="100"/>
      <c r="G452" s="100"/>
    </row>
    <row r="453" ht="15.75">
      <c r="A453" s="5"/>
      <c r="B453" s="101"/>
      <c r="C453" s="102"/>
      <c r="E453" s="103"/>
      <c r="F453" s="100"/>
      <c r="G453" s="100"/>
    </row>
    <row r="454" ht="15.75">
      <c r="A454" s="5"/>
      <c r="B454" s="101"/>
      <c r="C454" s="102"/>
      <c r="E454" s="103"/>
      <c r="F454" s="100"/>
      <c r="G454" s="100"/>
    </row>
    <row r="455" ht="15.75">
      <c r="A455" s="5"/>
      <c r="B455" s="101"/>
      <c r="C455" s="102"/>
      <c r="E455" s="103"/>
      <c r="F455" s="100"/>
      <c r="G455" s="100"/>
    </row>
    <row r="456" ht="15.75">
      <c r="A456" s="5"/>
      <c r="B456" s="101"/>
      <c r="C456" s="102"/>
      <c r="E456" s="103"/>
      <c r="F456" s="100"/>
      <c r="G456" s="100"/>
    </row>
    <row r="457" ht="15.75">
      <c r="A457" s="5"/>
      <c r="B457" s="101"/>
      <c r="C457" s="102"/>
      <c r="E457" s="103"/>
      <c r="F457" s="100"/>
      <c r="G457" s="100"/>
    </row>
    <row r="458" ht="15.75">
      <c r="A458" s="5"/>
      <c r="B458" s="101"/>
      <c r="C458" s="102"/>
      <c r="E458" s="103"/>
      <c r="F458" s="100"/>
      <c r="G458" s="100"/>
    </row>
    <row r="459" ht="15.75">
      <c r="A459" s="5"/>
      <c r="B459" s="101"/>
      <c r="C459" s="102"/>
      <c r="E459" s="103"/>
      <c r="F459" s="100"/>
      <c r="G459" s="100"/>
    </row>
    <row r="460" ht="15.75">
      <c r="A460" s="5"/>
      <c r="B460" s="101"/>
      <c r="C460" s="102"/>
      <c r="E460" s="103"/>
      <c r="F460" s="100"/>
      <c r="G460" s="100"/>
    </row>
    <row r="461" ht="15.75">
      <c r="A461" s="5"/>
      <c r="B461" s="101"/>
      <c r="C461" s="102"/>
      <c r="E461" s="103"/>
      <c r="F461" s="100"/>
      <c r="G461" s="100"/>
    </row>
    <row r="462" ht="15.75">
      <c r="A462" s="5"/>
      <c r="B462" s="101"/>
      <c r="C462" s="102"/>
      <c r="E462" s="103"/>
      <c r="F462" s="100"/>
      <c r="G462" s="100"/>
    </row>
    <row r="463" ht="15.75">
      <c r="A463" s="5"/>
      <c r="B463" s="101"/>
      <c r="C463" s="102"/>
      <c r="E463" s="103"/>
      <c r="F463" s="100"/>
      <c r="G463" s="100"/>
    </row>
    <row r="464" ht="15.75">
      <c r="A464" s="5"/>
      <c r="B464" s="101"/>
      <c r="C464" s="102"/>
      <c r="E464" s="103"/>
      <c r="F464" s="100"/>
      <c r="G464" s="100"/>
    </row>
    <row r="465" ht="15.75">
      <c r="A465" s="5"/>
      <c r="B465" s="101"/>
      <c r="C465" s="102"/>
      <c r="E465" s="103"/>
      <c r="F465" s="100"/>
      <c r="G465" s="100"/>
    </row>
    <row r="466" ht="15.75">
      <c r="A466" s="5"/>
      <c r="B466" s="101"/>
      <c r="C466" s="102"/>
      <c r="E466" s="103"/>
      <c r="F466" s="100"/>
      <c r="G466" s="100"/>
    </row>
    <row r="467" ht="15.75">
      <c r="A467" s="5"/>
      <c r="B467" s="101"/>
      <c r="C467" s="102"/>
      <c r="E467" s="103"/>
      <c r="F467" s="100"/>
      <c r="G467" s="100"/>
    </row>
    <row r="468" ht="15.75">
      <c r="A468" s="5"/>
      <c r="B468" s="101"/>
      <c r="C468" s="102"/>
      <c r="E468" s="103"/>
      <c r="F468" s="100"/>
      <c r="G468" s="100"/>
    </row>
    <row r="469" ht="15.75">
      <c r="A469" s="5"/>
      <c r="B469" s="101"/>
      <c r="C469" s="102"/>
      <c r="E469" s="103"/>
      <c r="F469" s="100"/>
      <c r="G469" s="100"/>
    </row>
    <row r="470" ht="15.75">
      <c r="A470" s="5"/>
      <c r="B470" s="101"/>
      <c r="C470" s="102"/>
      <c r="E470" s="103"/>
      <c r="F470" s="100"/>
      <c r="G470" s="100"/>
    </row>
    <row r="471" ht="15.75">
      <c r="A471" s="5"/>
      <c r="B471" s="101"/>
      <c r="C471" s="102"/>
      <c r="E471" s="103"/>
      <c r="F471" s="100"/>
      <c r="G471" s="100"/>
    </row>
    <row r="472" ht="15.75">
      <c r="A472" s="5"/>
      <c r="B472" s="101"/>
      <c r="C472" s="102"/>
      <c r="E472" s="103"/>
      <c r="F472" s="100"/>
      <c r="G472" s="100"/>
    </row>
    <row r="473" ht="15.75">
      <c r="A473" s="5"/>
      <c r="B473" s="101"/>
      <c r="C473" s="102"/>
      <c r="E473" s="103"/>
      <c r="F473" s="100"/>
      <c r="G473" s="100"/>
    </row>
    <row r="474" ht="15.75">
      <c r="A474" s="5"/>
      <c r="B474" s="101"/>
      <c r="C474" s="102"/>
      <c r="E474" s="103"/>
      <c r="F474" s="100"/>
      <c r="G474" s="100"/>
    </row>
    <row r="475" ht="15.75">
      <c r="A475" s="5"/>
      <c r="B475" s="101"/>
      <c r="C475" s="102"/>
      <c r="E475" s="103"/>
      <c r="F475" s="100"/>
      <c r="G475" s="100"/>
    </row>
  </sheetData>
  <sortState ref="A7:I390">
    <sortCondition ref="B7:B390"/>
    <sortCondition ref="C7:C390"/>
    <sortCondition ref="D7:D390"/>
    <sortCondition ref="E7:E390"/>
  </sortState>
  <mergeCells count="4">
    <mergeCell ref="A2:G2"/>
    <mergeCell ref="A3:G3"/>
    <mergeCell ref="A4:G4"/>
    <mergeCell ref="A5:G5"/>
  </mergeCells>
  <printOptions headings="0" gridLines="0"/>
  <pageMargins left="0.70866099999999987" right="0.70866099999999987" top="0.748031" bottom="0.748031" header="0.31496099999999999" footer="0.31496099999999999"/>
  <pageSetup paperSize="9" scale="58" firstPageNumber="1" fitToWidth="1" fitToHeight="9"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HyperlinksChanged>false</HyperlinksChanged>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1</cp:revision>
  <dcterms:created xsi:type="dcterms:W3CDTF">2009-02-18T13:12:00Z</dcterms:created>
  <dcterms:modified xsi:type="dcterms:W3CDTF">2025-06-19T10:44:37Z</dcterms:modified>
  <cp:version>786432</cp:version>
</cp:coreProperties>
</file>