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прил.9" sheetId="1" state="visible" r:id="rId1"/>
  </sheets>
  <definedNames>
    <definedName name="Print_Titles" localSheetId="0">прил.9!$7:$8</definedName>
    <definedName name="_xlnm.Print_Area" localSheetId="0">прил.9!$A$1:$H$162</definedName>
  </definedNames>
  <calcPr/>
</workbook>
</file>

<file path=xl/sharedStrings.xml><?xml version="1.0" encoding="utf-8"?>
<sst xmlns="http://schemas.openxmlformats.org/spreadsheetml/2006/main" count="180" uniqueCount="180">
  <si>
    <t xml:space="preserve">Приложение 8</t>
  </si>
  <si>
    <t xml:space="preserve">к решению Совета депутатов городского поселения Умба Терского района</t>
  </si>
  <si>
    <t xml:space="preserve">"О бюджете МО городское поселение Умба Терского района на 2025 год и на плановый период 2026 и 2027 годов."</t>
  </si>
  <si>
    <t xml:space="preserve">Перечень и объём муниципальных программ, непрограммной деятельности, финансируемых из бюджета муниципального образования городское поселения Умба Терского района в 2025 году </t>
  </si>
  <si>
    <t>№п/п</t>
  </si>
  <si>
    <t>код</t>
  </si>
  <si>
    <t xml:space="preserve">Наименование муниципальной программ, подпрограммы, основного мероприятия, направления</t>
  </si>
  <si>
    <t xml:space="preserve">Сумма, рублей</t>
  </si>
  <si>
    <t>Программа</t>
  </si>
  <si>
    <t>подпрограммы</t>
  </si>
  <si>
    <t xml:space="preserve">основное мероприятие</t>
  </si>
  <si>
    <t>направление</t>
  </si>
  <si>
    <t>ГРБС</t>
  </si>
  <si>
    <t>01</t>
  </si>
  <si>
    <t xml:space="preserve">Развитие культуры в муниципальном образовании городское поселение Умба Терского района</t>
  </si>
  <si>
    <t>1</t>
  </si>
  <si>
    <t xml:space="preserve">Развитие творческого потенциала и организация досуга населения муниципального образования городское поселение Умба</t>
  </si>
  <si>
    <t>001</t>
  </si>
  <si>
    <t xml:space="preserve">МУ Администрация Терского района</t>
  </si>
  <si>
    <t xml:space="preserve">Создание условий для организации досуга и обеспечения жителей услугами организаций культуры</t>
  </si>
  <si>
    <t>00050</t>
  </si>
  <si>
    <t xml:space="preserve">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</si>
  <si>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13060</t>
  </si>
  <si>
    <t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</si>
  <si>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71100</t>
  </si>
  <si>
    <t xml:space="preserve">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</si>
  <si>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S1100</t>
  </si>
  <si>
    <t xml:space="preserve">Софинансирование субсидии муниципальным образованиям на софинансирование расходов, направляемых на оплату труда и начисления на выплаты по оплате труда работникам муниципальных учреждений</t>
  </si>
  <si>
    <t>02</t>
  </si>
  <si>
    <t xml:space="preserve">Укрепление материально-технической базы, ремонт и капитальный ремонт культурно-досуговых учреждений</t>
  </si>
  <si>
    <t>29990</t>
  </si>
  <si>
    <t xml:space="preserve">Прочие направления расходов муниципальной программы</t>
  </si>
  <si>
    <t>S1060</t>
  </si>
  <si>
    <t xml:space="preserve">Софинансирование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</si>
  <si>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L4670</t>
  </si>
  <si>
    <t xml:space="preserve">Обеспечение развития и укрепления материально-технической базы домов культуры в населенных пунктах с числом жителей до 50 тысяч человек</t>
  </si>
  <si>
    <t>03</t>
  </si>
  <si>
    <t xml:space="preserve">Проведение праздничных мероприятий</t>
  </si>
  <si>
    <t>04</t>
  </si>
  <si>
    <t xml:space="preserve">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</si>
  <si>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S3140</t>
  </si>
  <si>
    <t xml:space="preserve">Софинансирование субсидии муниципальным образованиям Мурманской области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</si>
  <si>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 xml:space="preserve">Жилищно-коммунальное хозяйство муниципального образования городское поселение Умба</t>
  </si>
  <si>
    <t xml:space="preserve">Ремонт и содержание муниципальной собственности и объектов коммунального хозяйства муниципального образования городское поселение Умба</t>
  </si>
  <si>
    <t xml:space="preserve">Обеспечение устойчивого функционирования жилищно-коммунального хозяйства</t>
  </si>
  <si>
    <t xml:space="preserve">Прочие направления муниципальной программы</t>
  </si>
  <si>
    <t xml:space="preserve">Возмещение затрат по пустующему муниципальному жилищному фонду и выморочному имуществу</t>
  </si>
  <si>
    <t xml:space="preserve">Благоустройство территории муниципального образования городское поселение Умба</t>
  </si>
  <si>
    <t xml:space="preserve">Организация наружного освещения дорог и улиц</t>
  </si>
  <si>
    <t xml:space="preserve">Содержание и обустройство мест захоронения</t>
  </si>
  <si>
    <t xml:space="preserve">Транспортировка трупов на судмедэкспертизу</t>
  </si>
  <si>
    <t>05</t>
  </si>
  <si>
    <t xml:space="preserve">Выполнение работ по содержанию контейнерных площадок, тротуаров, детских городков, спортивных комплексов общего пользования в МО ГП Умба</t>
  </si>
  <si>
    <t>7736U</t>
  </si>
  <si>
    <t xml:space="preserve">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</si>
  <si>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06</t>
  </si>
  <si>
    <t>Озеленение</t>
  </si>
  <si>
    <t>07</t>
  </si>
  <si>
    <t xml:space="preserve">Содержание и ремонт автомобильных дорог, дворовых территорий многоквартирных домов и проездов к ним</t>
  </si>
  <si>
    <t>9Д110</t>
  </si>
  <si>
    <t xml:space="preserve">Субсидии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</si>
  <si>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9Д150</t>
  </si>
  <si>
    <t xml:space="preserve">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</si>
  <si>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9Д301</t>
  </si>
  <si>
    <t xml:space="preserve">Иной межбюджетный трансферт из областного бюджета местным бюджетам на реализацию мероприятий, направленных на выполнение работ по ямочному ремонту дворовых проездов за счет дорожного фонда</t>
  </si>
  <si>
    <t>SД110</t>
  </si>
  <si>
    <t xml:space="preserve">Софинансирование субсидии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</si>
  <si>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SД150</t>
  </si>
  <si>
    <t xml:space="preserve">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</si>
  <si>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08</t>
  </si>
  <si>
    <t xml:space="preserve"> Развитие сельских территорий</t>
  </si>
  <si>
    <t>L5760</t>
  </si>
  <si>
    <t xml:space="preserve">Обеспечение комплексного развития сельских территорий</t>
  </si>
  <si>
    <t xml:space="preserve">Подготовка объектов и систем жизнеобеспечения в муниципальном образовании городское поселение Умба</t>
  </si>
  <si>
    <t xml:space="preserve">Обеспечение готовности коммунальных систем жизнеобеспечения к осенне-зимнему периоду</t>
  </si>
  <si>
    <t>70760</t>
  </si>
  <si>
    <t xml:space="preserve">Cубсидии из областного бюджета местным бюджетам на подготовку к отопительному сезону</t>
  </si>
  <si>
    <t>S0760</t>
  </si>
  <si>
    <t xml:space="preserve">Софинансирование субсидии из областного бюджета местным бюджетам на подготовку к отопительному сезону</t>
  </si>
  <si>
    <t xml:space="preserve">Обеспечение готовности к работе объектов коммунального хозяйства</t>
  </si>
  <si>
    <t xml:space="preserve">Возмещение части затрат, возникающих при оказании населению услуг общественных бань</t>
  </si>
  <si>
    <t xml:space="preserve">Проведение капитального ремонта многоквартирных домов в  муниципальном образовании городское поселение Умба</t>
  </si>
  <si>
    <t xml:space="preserve">Капитальный ремонт жилищного фонда</t>
  </si>
  <si>
    <t xml:space="preserve">Капитальный и текущий ремонт, содержание муниципального жилищного фонда</t>
  </si>
  <si>
    <t>70850</t>
  </si>
  <si>
    <t xml:space="preserve">Субсидия на софинансирование расходных обязательств муниципальных образований на оплату взносов на каритальный ремонт за муниципальный жилой фонд</t>
  </si>
  <si>
    <t>S0850</t>
  </si>
  <si>
    <t xml:space="preserve">Софинансирование субсидии на оплату взносов на капитальный ремонт за муниципальный жилой фонд в многоквартирных домах Мурманской области</t>
  </si>
  <si>
    <t>70950</t>
  </si>
  <si>
    <t xml:space="preserve">Субсидии на реализацию инициативных проектов в муниципальных образованиях Мурманской области</t>
  </si>
  <si>
    <t>S0950</t>
  </si>
  <si>
    <t xml:space="preserve">Софинансирование субсидии на реализацию инициативных проектов в муниципальных образованиях Мурманской области</t>
  </si>
  <si>
    <t xml:space="preserve">Регулирование численности безнадзорных животных</t>
  </si>
  <si>
    <t xml:space="preserve">Отлов и содержание безнадзорных животных в условиях карантина в течение 10 дней</t>
  </si>
  <si>
    <t>75590</t>
  </si>
  <si>
    <t xml:space="preserve">Субвенция бюджетам муниципальных образований Мурманской области на осуществление деятельности по отлову и содержанию животных без владельцев</t>
  </si>
  <si>
    <t xml:space="preserve">Содержание безнадзорных животных на время розыска собственника до 173 дней</t>
  </si>
  <si>
    <t xml:space="preserve">Субвенция бюджетам муниципальных образований Мурманской области на осуществление деятельности по отлову и содержанию безнадзорных животных</t>
  </si>
  <si>
    <t xml:space="preserve">Осуществление деятельности по регулированию численности безнадзорных животных</t>
  </si>
  <si>
    <t xml:space="preserve">Повышение безопасности проживания населения и охрана окружающей среды муниципального образования городское поселение Умба</t>
  </si>
  <si>
    <t xml:space="preserve">Создание условий для устойчивого развития и совершенствования системы предупреждения чрезвычайных ситуаций и ликвидации их последствий</t>
  </si>
  <si>
    <t xml:space="preserve">Охрана окружающей среды муниципального образования городское поселение Умба</t>
  </si>
  <si>
    <t xml:space="preserve">Содержание в чистоте помещений, зданий, дворов, иного имущества</t>
  </si>
  <si>
    <t xml:space="preserve">Обеспечение пожарной безопасности на территории городского поселения Умба</t>
  </si>
  <si>
    <t xml:space="preserve">Обеспечение условий для нормальной жизнедеятельности населения городского поселения Умба</t>
  </si>
  <si>
    <t xml:space="preserve">Энергосбережение и повышение энергоэффективности муниципального образования городское поселение Умба Терского района</t>
  </si>
  <si>
    <t xml:space="preserve">Обеспечение учета используемых энергетических ресурсов с применением приборов учета используемых энергетических ресурсов в жилом фонде</t>
  </si>
  <si>
    <t xml:space="preserve">Повышение эффективности муниципального управления муниципального образования городское поселение Умба</t>
  </si>
  <si>
    <t xml:space="preserve">Развитие информационного общества, создание системы "Электронный муниципалитет" в муниципальном образовании городское поселение Умба</t>
  </si>
  <si>
    <t>113</t>
  </si>
  <si>
    <t xml:space="preserve">Совет депутатов муниципального образования городское поселение Умба</t>
  </si>
  <si>
    <t xml:space="preserve">Совершенствование и модернизация аппаратного и программного обеспечения</t>
  </si>
  <si>
    <t>70570</t>
  </si>
  <si>
    <t xml:space="preserve">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</si>
  <si>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S0570</t>
  </si>
  <si>
    <t xml:space="preserve">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</si>
  <si>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 xml:space="preserve">Обслуживание деятельности органов местного самоуправления муниципального образования городское поселение Умба</t>
  </si>
  <si>
    <t>010</t>
  </si>
  <si>
    <t xml:space="preserve">Финансовый отдел администрации Терского района</t>
  </si>
  <si>
    <t xml:space="preserve">Обеспечение исполнения муниципальных функций в рамках полномочий муниципального образования</t>
  </si>
  <si>
    <t>20030</t>
  </si>
  <si>
    <t xml:space="preserve">Процентные платежи по муниципальному долгу городского поселения Умба</t>
  </si>
  <si>
    <t>51180</t>
  </si>
  <si>
    <t xml:space="preserve">Осуществление первичного воинского учета органами местного самоуправления поселений, муниципальных и городских округов</t>
  </si>
  <si>
    <t>75540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</si>
  <si>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</si>
  <si>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xml:space="preserve">Пенсионное обеспечение</t>
  </si>
  <si>
    <t>13020</t>
  </si>
  <si>
    <t xml:space="preserve">Доплаты к пенсиям государственных служащих субъектов Российской Федерации и муниципальных служащих</t>
  </si>
  <si>
    <t xml:space="preserve">Управление имуществом и жилищная политика муниципального образования городское поселение Умба</t>
  </si>
  <si>
    <t xml:space="preserve">Переселение граждан из аварийного жилищного фонда  в муниципальном образовании городское поселение Умба на 2019-2025 годы</t>
  </si>
  <si>
    <t xml:space="preserve">Создание безопасных и благоприятных условий проживания граждан</t>
  </si>
  <si>
    <t xml:space="preserve">Сокращение непригодного для проживания жилищного фонда</t>
  </si>
  <si>
    <t>67484</t>
  </si>
  <si>
    <t xml:space="preserve">Капитальные вложения в объекты недвижимого имущества государственной (муниципальной) собственности</t>
  </si>
  <si>
    <t>6748S</t>
  </si>
  <si>
    <t xml:space="preserve">Софинансирование обеспечения мероприятий по переселению граждан из аварийного жилищного фонда</t>
  </si>
  <si>
    <t xml:space="preserve">Регулирование земельных и имущественных отношений на территории муниципального образования городское поселение Умба</t>
  </si>
  <si>
    <t xml:space="preserve">Обеспечение реализации муниципальных функций в сфере управления муниципальным имуществом муниципального образования городское поселение Умба</t>
  </si>
  <si>
    <t xml:space="preserve">Формирование земельных участков</t>
  </si>
  <si>
    <t xml:space="preserve">Изготовление чертежей градостроительных планов земельных участков</t>
  </si>
  <si>
    <t xml:space="preserve">Внесение изменений в документы территориального планирования и градостроительного зонирования, а также государственный кадастровый учет территориальных зон</t>
  </si>
  <si>
    <t>7</t>
  </si>
  <si>
    <t xml:space="preserve">Обеспечение жильем молодых семей муниципального образования городское поселение Умба</t>
  </si>
  <si>
    <t xml:space="preserve">Обеспечение деятельности по выполнению муниципальных функций органов местного самоуправления</t>
  </si>
  <si>
    <t>L4970</t>
  </si>
  <si>
    <t xml:space="preserve">Реализация мероприятий по обеспечению жильем молодых семей</t>
  </si>
  <si>
    <t>10</t>
  </si>
  <si>
    <t xml:space="preserve">Формирование современной городской среды на территории муниципального образования городское поселение Умба</t>
  </si>
  <si>
    <t xml:space="preserve">Повышение уровня благоустройства дворовых территорий муниципального образования городское поселение Умба Терского района</t>
  </si>
  <si>
    <t xml:space="preserve">Повышение уровня благоустройства территорий общего пользования муниципального образования городское поселение Умба Терского района</t>
  </si>
  <si>
    <t xml:space="preserve">Субсидия бюджетам муниципальных образований на реализацию проектов по поддержке местных инициатив</t>
  </si>
  <si>
    <t xml:space="preserve">Софинансирование субсидии муниципальным образованиям на реализацию проектов по поддержке местных инициатив</t>
  </si>
  <si>
    <t xml:space="preserve">Приобретение коммунальной техники</t>
  </si>
  <si>
    <t>7742U</t>
  </si>
  <si>
    <t xml:space="preserve">Иной межбюджетный трансферт из областного бюджета местным бюджетам на приобретение коммунальной техники (за счет средств резервного фонда Правительства Мурманской области)</t>
  </si>
  <si>
    <t xml:space="preserve">ВСЕГО по муниципальным программам</t>
  </si>
  <si>
    <t>8</t>
  </si>
  <si>
    <t xml:space="preserve">Непрограммная деятельность</t>
  </si>
  <si>
    <t>99</t>
  </si>
  <si>
    <t>2</t>
  </si>
  <si>
    <t xml:space="preserve">Непрограммная деятельность Совета депутатов муниципального образования городское поселение Умба</t>
  </si>
  <si>
    <t>00</t>
  </si>
  <si>
    <t>03030</t>
  </si>
  <si>
    <t xml:space="preserve">Расходы на обеспечение функций депутатов представительного органа муниципального образования</t>
  </si>
  <si>
    <t>06010</t>
  </si>
  <si>
    <t xml:space="preserve">Расходы на выплаты по оплате труда работников органов местного самоуправления</t>
  </si>
  <si>
    <t>06030</t>
  </si>
  <si>
    <t xml:space="preserve">Расходы на обеспечение функций органов местного самоуправления</t>
  </si>
  <si>
    <t>20530</t>
  </si>
  <si>
    <t xml:space="preserve">Проведение выборов в представительные органы МО ГП Умба</t>
  </si>
  <si>
    <t>91020</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</si>
  <si>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</si>
  <si>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3</t>
  </si>
  <si>
    <t xml:space="preserve">Непрограммная деятельность резервный фонд</t>
  </si>
  <si>
    <t>29010</t>
  </si>
  <si>
    <t xml:space="preserve">Резервный фонд администрации Терского района</t>
  </si>
  <si>
    <t>К0</t>
  </si>
  <si>
    <t>77130</t>
  </si>
  <si>
    <t xml:space="preserve">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 (за счет средств резервного фонда Правительства Мурманской области)
</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</si>
</sst>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0" formatCode="#,##0.0"/>
  </numFmts>
  <fonts count="14">
    <font>
      <sz val="11.000000"/>
      <color theme="1"/>
      <name val="Calibri"/>
      <scheme val="minor"/>
    </font>
    <font>
      <sz val="10.000000"/>
      <name val="Arial Cyr"/>
    </font>
    <font>
      <sz val="11.000000"/>
      <name val="Times New Roman"/>
    </font>
    <font>
      <sz val="10.000000"/>
      <name val="Times New Roman"/>
    </font>
    <font>
      <b/>
      <sz val="12.000000"/>
      <name val="Times New Roman"/>
    </font>
    <font>
      <sz val="9.000000"/>
      <name val="Times New Roman CYR"/>
    </font>
    <font>
      <b/>
      <sz val="10.000000"/>
      <name val="Times New Roman"/>
    </font>
    <font>
      <sz val="10.000000"/>
      <color theme="1"/>
      <name val="Times New Roman"/>
    </font>
    <font>
      <b/>
      <sz val="10.000000"/>
      <color theme="1"/>
      <name val="Times New Roman"/>
    </font>
    <font>
      <i/>
      <sz val="10.000000"/>
      <name val="Times New Roman"/>
    </font>
    <font>
      <sz val="10.000000"/>
      <name val="Times New Roman CYR"/>
    </font>
    <font>
      <b/>
      <sz val="10.000000"/>
      <name val="Times New Roman Cyr"/>
    </font>
    <font>
      <i/>
      <sz val="11.000000"/>
      <name val="Times New Roman"/>
    </font>
    <font>
      <b/>
      <sz val="11.000000"/>
      <name val="Times New Roman"/>
    </font>
  </fonts>
  <fills count="4">
    <fill>
      <patternFill patternType="none"/>
    </fill>
    <fill>
      <patternFill patternType="gray125"/>
    </fill>
    <fill>
      <patternFill patternType="solid">
        <fgColor theme="0"/>
        <bgColor theme="0"/>
      </patternFill>
    </fill>
    <fill>
      <patternFill patternType="solid">
        <fgColor theme="0"/>
        <bgColor indexed="5"/>
      </patternFill>
    </fill>
  </fills>
  <borders count="13">
    <border>
      <left style="none"/>
      <right style="none"/>
      <top style="none"/>
      <bottom style="none"/>
      <diagonal style="none"/>
    </border>
    <border>
      <left style="none"/>
      <right style="none"/>
      <top style="none"/>
      <bottom style="thin">
        <color auto="1"/>
      </bottom>
      <diagonal style="none"/>
    </border>
    <border>
      <left style="thin">
        <color auto="1"/>
      </left>
      <right style="thin">
        <color auto="1"/>
      </right>
      <top style="thin">
        <color auto="1"/>
      </top>
      <bottom style="none"/>
      <diagonal style="none"/>
    </border>
    <border>
      <left style="thin">
        <color auto="1"/>
      </left>
      <right style="thin">
        <color auto="1"/>
      </right>
      <top style="thin">
        <color auto="1"/>
      </top>
      <bottom style="thin">
        <color auto="1"/>
      </bottom>
      <diagonal style="none"/>
    </border>
    <border>
      <left style="thin">
        <color auto="1"/>
      </left>
      <right style="thin">
        <color auto="1"/>
      </right>
      <top style="none"/>
      <bottom style="thin">
        <color auto="1"/>
      </bottom>
      <diagonal style="none"/>
    </border>
    <border>
      <left style="none"/>
      <right style="none"/>
      <top style="thin">
        <color auto="1"/>
      </top>
      <bottom style="none"/>
      <diagonal style="none"/>
    </border>
    <border>
      <left style="thin">
        <color auto="1"/>
      </left>
      <right style="thin">
        <color auto="1"/>
      </right>
      <top style="none"/>
      <bottom style="none"/>
      <diagonal style="none"/>
    </border>
    <border>
      <left style="none"/>
      <right style="thin">
        <color auto="1"/>
      </right>
      <top style="thin">
        <color auto="1"/>
      </top>
      <bottom style="thin">
        <color auto="1"/>
      </bottom>
      <diagonal style="none"/>
    </border>
    <border>
      <left style="none"/>
      <right style="none"/>
      <top style="thin">
        <color auto="1"/>
      </top>
      <bottom style="thin">
        <color auto="1"/>
      </bottom>
      <diagonal style="none"/>
    </border>
    <border>
      <left style="thin">
        <color auto="1"/>
      </left>
      <right style="none"/>
      <top style="thin">
        <color auto="1"/>
      </top>
      <bottom style="none"/>
      <diagonal style="none"/>
    </border>
    <border>
      <left style="thin">
        <color auto="1"/>
      </left>
      <right style="none"/>
      <top style="thin">
        <color auto="1"/>
      </top>
      <bottom style="thin">
        <color auto="1"/>
      </bottom>
      <diagonal style="none"/>
    </border>
    <border>
      <left style="thin">
        <color theme="1"/>
      </left>
      <right style="thin">
        <color theme="1"/>
      </right>
      <top style="thin">
        <color theme="1"/>
      </top>
      <bottom style="thin">
        <color theme="1"/>
      </bottom>
      <diagonal style="none"/>
    </border>
    <border>
      <left style="thin">
        <color auto="1"/>
      </left>
      <right style="none"/>
      <top style="none"/>
      <bottom style="thin">
        <color auto="1"/>
      </bottom>
      <diagonal style="none"/>
    </border>
  </borders>
  <cellStyleXfs count="2">
    <xf fontId="0" fillId="0" borderId="0" numFmtId="0" applyNumberFormat="1" applyFont="1" applyFill="1" applyBorder="1"/>
    <xf fontId="1" fillId="0" borderId="0" numFmtId="0" applyNumberFormat="1" applyFont="1" applyFill="1" applyBorder="1"/>
  </cellStyleXfs>
  <cellXfs count="101">
    <xf fontId="0" fillId="0" borderId="0" numFmtId="0" xfId="0"/>
    <xf fontId="2" fillId="2" borderId="0" numFmtId="49" xfId="0" applyNumberFormat="1" applyFont="1" applyFill="1" applyAlignment="1">
      <alignment horizontal="center"/>
    </xf>
    <xf fontId="2" fillId="2" borderId="0" numFmtId="0" xfId="0" applyFont="1" applyFill="1" applyAlignment="1">
      <alignment horizontal="center"/>
    </xf>
    <xf fontId="2" fillId="2" borderId="0" numFmtId="0" xfId="0" applyFont="1" applyFill="1"/>
    <xf fontId="3" fillId="2" borderId="0" numFmtId="0" xfId="0" applyFont="1" applyFill="1" applyAlignment="1">
      <alignment horizontal="right"/>
    </xf>
    <xf fontId="4" fillId="2" borderId="0" numFmtId="49" xfId="0" applyNumberFormat="1" applyFont="1" applyFill="1" applyAlignment="1">
      <alignment horizontal="center" vertical="center" wrapText="1"/>
    </xf>
    <xf fontId="4" fillId="2" borderId="1" numFmtId="49" xfId="0" applyNumberFormat="1" applyFont="1" applyFill="1" applyBorder="1" applyAlignment="1">
      <alignment horizontal="center" wrapText="1"/>
    </xf>
    <xf fontId="5" fillId="2" borderId="0" numFmtId="49" xfId="0" applyNumberFormat="1" applyFont="1" applyFill="1" applyAlignment="1">
      <alignment horizontal="right"/>
    </xf>
    <xf fontId="2" fillId="2" borderId="2" numFmtId="49" xfId="0" applyNumberFormat="1" applyFont="1" applyFill="1" applyBorder="1" applyAlignment="1">
      <alignment horizontal="center" wrapText="1"/>
    </xf>
    <xf fontId="2" fillId="2" borderId="3" numFmtId="0" xfId="0" applyFont="1" applyFill="1" applyBorder="1" applyAlignment="1">
      <alignment horizontal="center"/>
    </xf>
    <xf fontId="2" fillId="2" borderId="2" numFmtId="0" xfId="0" applyFont="1" applyFill="1" applyBorder="1" applyAlignment="1">
      <alignment horizontal="center" vertical="center" wrapText="1"/>
    </xf>
    <xf fontId="2" fillId="2" borderId="3" numFmtId="160" xfId="0" applyNumberFormat="1" applyFont="1" applyFill="1" applyBorder="1" applyAlignment="1">
      <alignment horizontal="center" vertical="center" wrapText="1"/>
    </xf>
    <xf fontId="2" fillId="2" borderId="4" numFmtId="49" xfId="0" applyNumberFormat="1" applyFont="1" applyFill="1" applyBorder="1" applyAlignment="1">
      <alignment horizontal="center" wrapText="1"/>
    </xf>
    <xf fontId="3" fillId="2" borderId="2" numFmtId="49" xfId="0" applyNumberFormat="1" applyFont="1" applyFill="1" applyBorder="1" applyAlignment="1">
      <alignment horizontal="center" wrapText="1"/>
    </xf>
    <xf fontId="3" fillId="2" borderId="2" numFmtId="0" xfId="0" applyFont="1" applyFill="1" applyBorder="1" applyAlignment="1">
      <alignment horizontal="center" wrapText="1"/>
    </xf>
    <xf fontId="3" fillId="2" borderId="2" numFmtId="49" xfId="0" applyNumberFormat="1" applyFont="1" applyFill="1" applyBorder="1" applyAlignment="1">
      <alignment horizontal="center"/>
    </xf>
    <xf fontId="2" fillId="2" borderId="4" numFmtId="0" xfId="0" applyFont="1" applyFill="1" applyBorder="1" applyAlignment="1">
      <alignment horizontal="center" vertical="center" wrapText="1"/>
    </xf>
    <xf fontId="3" fillId="2" borderId="2" numFmtId="49" xfId="0" applyNumberFormat="1" applyFont="1" applyFill="1" applyBorder="1" applyAlignment="1">
      <alignment horizontal="center" vertical="top"/>
    </xf>
    <xf fontId="6" fillId="2" borderId="3" numFmtId="49" xfId="0" applyNumberFormat="1" applyFont="1" applyFill="1" applyBorder="1" applyAlignment="1">
      <alignment horizontal="left"/>
    </xf>
    <xf fontId="3" fillId="2" borderId="3" numFmtId="0" xfId="0" applyFont="1" applyFill="1" applyBorder="1" applyAlignment="1">
      <alignment horizontal="left"/>
    </xf>
    <xf fontId="3" fillId="2" borderId="3" numFmtId="49" xfId="0" applyNumberFormat="1" applyFont="1" applyFill="1" applyBorder="1" applyAlignment="1">
      <alignment horizontal="left"/>
    </xf>
    <xf fontId="6" fillId="2" borderId="5" numFmtId="0" xfId="0" applyFont="1" applyFill="1" applyBorder="1" applyAlignment="1">
      <alignment wrapText="1"/>
    </xf>
    <xf fontId="6" fillId="2" borderId="3" numFmtId="4" xfId="0" applyNumberFormat="1" applyFont="1" applyFill="1" applyBorder="1"/>
    <xf fontId="3" fillId="2" borderId="6" numFmtId="49" xfId="0" applyNumberFormat="1" applyFont="1" applyFill="1" applyBorder="1" applyAlignment="1">
      <alignment horizontal="center" vertical="top"/>
    </xf>
    <xf fontId="7" fillId="2" borderId="3" numFmtId="49" xfId="0" applyNumberFormat="1" applyFont="1" applyFill="1" applyBorder="1" applyAlignment="1">
      <alignment horizontal="left" wrapText="1"/>
    </xf>
    <xf fontId="8" fillId="2" borderId="7" numFmtId="0" xfId="0" applyFont="1" applyFill="1" applyBorder="1" applyAlignment="1">
      <alignment horizontal="left" vertical="center" wrapText="1"/>
    </xf>
    <xf fontId="9" fillId="2" borderId="8" numFmtId="0" xfId="0" applyFont="1" applyFill="1" applyBorder="1" applyAlignment="1">
      <alignment wrapText="1"/>
    </xf>
    <xf fontId="3" fillId="2" borderId="3" numFmtId="4" xfId="0" applyNumberFormat="1" applyFont="1" applyFill="1" applyBorder="1"/>
    <xf fontId="3" fillId="2" borderId="3" numFmtId="0" xfId="0" applyFont="1" applyFill="1" applyBorder="1" applyAlignment="1">
      <alignment wrapText="1"/>
    </xf>
    <xf fontId="3" fillId="2" borderId="3" numFmtId="49" xfId="0" applyNumberFormat="1" applyFont="1" applyFill="1" applyBorder="1" applyAlignment="1">
      <alignment horizontal="center"/>
    </xf>
    <xf fontId="7" fillId="2" borderId="3" numFmtId="0" xfId="0" applyFont="1" applyFill="1" applyBorder="1" applyAlignment="1">
      <alignment horizontal="left" wrapText="1"/>
    </xf>
    <xf fontId="3" fillId="3" borderId="3" numFmtId="4" xfId="0" applyNumberFormat="1" applyFont="1" applyFill="1" applyBorder="1"/>
    <xf fontId="3" fillId="2" borderId="0" numFmtId="0" xfId="0" applyFont="1" applyFill="1" applyAlignment="1">
      <alignment horizontal="left" wrapText="1"/>
    </xf>
    <xf fontId="10" fillId="2" borderId="0" numFmtId="0" xfId="0" applyFont="1" applyFill="1" applyAlignment="1">
      <alignment vertical="center" wrapText="1"/>
    </xf>
    <xf fontId="3" fillId="2" borderId="3" numFmtId="0" xfId="0" applyFont="1" applyFill="1" applyBorder="1" applyAlignment="1">
      <alignment horizontal="left" wrapText="1"/>
    </xf>
    <xf fontId="3" fillId="2" borderId="4" numFmtId="49" xfId="0" applyNumberFormat="1" applyFont="1" applyFill="1" applyBorder="1" applyAlignment="1">
      <alignment horizontal="center"/>
    </xf>
    <xf fontId="7" fillId="2" borderId="4" numFmtId="49" xfId="0" applyNumberFormat="1" applyFont="1" applyFill="1" applyBorder="1" applyAlignment="1">
      <alignment horizontal="left" wrapText="1"/>
    </xf>
    <xf fontId="3" fillId="2" borderId="9" numFmtId="0" xfId="0" applyFont="1" applyFill="1" applyBorder="1" applyAlignment="1">
      <alignment horizontal="left" wrapText="1"/>
    </xf>
    <xf fontId="6" fillId="2" borderId="4" numFmtId="49" xfId="0" applyNumberFormat="1" applyFont="1" applyFill="1" applyBorder="1" applyAlignment="1">
      <alignment horizontal="center"/>
    </xf>
    <xf fontId="3" fillId="2" borderId="4" numFmtId="0" xfId="0" applyFont="1" applyFill="1" applyBorder="1" applyAlignment="1">
      <alignment horizontal="center"/>
    </xf>
    <xf fontId="6" fillId="2" borderId="9" numFmtId="0" xfId="0" applyFont="1" applyFill="1" applyBorder="1" applyAlignment="1">
      <alignment wrapText="1"/>
    </xf>
    <xf fontId="9" fillId="2" borderId="0" numFmtId="0" xfId="0" applyFont="1" applyFill="1"/>
    <xf fontId="3" fillId="2" borderId="3" numFmtId="0" xfId="0" applyFont="1" applyFill="1" applyBorder="1" applyAlignment="1">
      <alignment horizontal="center"/>
    </xf>
    <xf fontId="9" fillId="2" borderId="3" numFmtId="49" xfId="0" applyNumberFormat="1" applyFont="1" applyFill="1" applyBorder="1" applyAlignment="1">
      <alignment horizontal="center"/>
    </xf>
    <xf fontId="9" fillId="2" borderId="10" numFmtId="0" xfId="0" applyFont="1" applyFill="1" applyBorder="1" applyAlignment="1">
      <alignment wrapText="1"/>
    </xf>
    <xf fontId="9" fillId="2" borderId="3" numFmtId="4" xfId="0" applyNumberFormat="1" applyFont="1" applyFill="1" applyBorder="1"/>
    <xf fontId="3" fillId="2" borderId="7" numFmtId="49" xfId="0" applyNumberFormat="1" applyFont="1" applyFill="1" applyBorder="1" applyAlignment="1">
      <alignment horizontal="center"/>
    </xf>
    <xf fontId="9" fillId="2" borderId="7" numFmtId="49" xfId="0" applyNumberFormat="1" applyFont="1" applyFill="1" applyBorder="1" applyAlignment="1">
      <alignment horizontal="center"/>
    </xf>
    <xf fontId="6" fillId="2" borderId="3" numFmtId="0" xfId="0" applyFont="1" applyFill="1" applyBorder="1" applyAlignment="1">
      <alignment wrapText="1"/>
    </xf>
    <xf fontId="3" fillId="2" borderId="0" numFmtId="0" xfId="0" applyFont="1" applyFill="1" applyAlignment="1">
      <alignment horizontal="center"/>
    </xf>
    <xf fontId="3" fillId="2" borderId="3" numFmtId="0" xfId="0" applyFont="1" applyFill="1" applyBorder="1" applyAlignment="1" applyProtection="1">
      <alignment horizontal="left" wrapText="1"/>
    </xf>
    <xf fontId="3" fillId="2" borderId="10" numFmtId="0" xfId="0" applyFont="1" applyFill="1" applyBorder="1" applyAlignment="1" applyProtection="1">
      <alignment horizontal="left" wrapText="1"/>
    </xf>
    <xf fontId="7" fillId="2" borderId="0" numFmtId="49" xfId="0" applyNumberFormat="1" applyFont="1" applyFill="1" applyAlignment="1">
      <alignment horizontal="left" wrapText="1"/>
    </xf>
    <xf fontId="3" fillId="2" borderId="6" numFmtId="0" xfId="0" applyFont="1" applyFill="1" applyBorder="1" applyAlignment="1">
      <alignment horizontal="center"/>
    </xf>
    <xf fontId="3" fillId="2" borderId="0" numFmtId="49" xfId="0" applyNumberFormat="1" applyFont="1" applyFill="1" applyAlignment="1">
      <alignment horizontal="center"/>
    </xf>
    <xf fontId="3" fillId="2" borderId="9" numFmtId="0" xfId="0" applyFont="1" applyFill="1" applyBorder="1" applyAlignment="1" applyProtection="1">
      <alignment horizontal="left" wrapText="1"/>
    </xf>
    <xf fontId="3" fillId="2" borderId="10" numFmtId="49" xfId="0" applyNumberFormat="1" applyFont="1" applyFill="1" applyBorder="1" applyAlignment="1">
      <alignment horizontal="center"/>
    </xf>
    <xf fontId="3" fillId="2" borderId="11" numFmtId="0" xfId="0" applyFont="1" applyFill="1" applyBorder="1" applyAlignment="1" applyProtection="1">
      <alignment horizontal="left" wrapText="1"/>
    </xf>
    <xf fontId="3" fillId="2" borderId="7" numFmtId="4" xfId="0" applyNumberFormat="1" applyFont="1" applyFill="1" applyBorder="1"/>
    <xf fontId="3" fillId="2" borderId="8" numFmtId="49" xfId="0" applyNumberFormat="1" applyFont="1" applyFill="1" applyBorder="1" applyAlignment="1">
      <alignment horizontal="center"/>
    </xf>
    <xf fontId="7" fillId="2" borderId="7" numFmtId="49" xfId="0" applyNumberFormat="1" applyFont="1" applyFill="1" applyBorder="1" applyAlignment="1">
      <alignment horizontal="left" wrapText="1"/>
    </xf>
    <xf fontId="6" fillId="2" borderId="12" numFmtId="0" xfId="0" applyFont="1" applyFill="1" applyBorder="1" applyAlignment="1" applyProtection="1">
      <alignment horizontal="left" wrapText="1"/>
    </xf>
    <xf fontId="6" fillId="2" borderId="10" numFmtId="0" xfId="0" applyFont="1" applyFill="1" applyBorder="1" applyAlignment="1" applyProtection="1">
      <alignment horizontal="left" wrapText="1"/>
    </xf>
    <xf fontId="3" fillId="2" borderId="4" numFmtId="49" xfId="0" applyNumberFormat="1" applyFont="1" applyFill="1" applyBorder="1" applyAlignment="1">
      <alignment horizontal="center" vertical="top"/>
    </xf>
    <xf fontId="6" fillId="2" borderId="2" numFmtId="49" xfId="0" applyNumberFormat="1" applyFont="1" applyFill="1" applyBorder="1" applyAlignment="1">
      <alignment horizontal="center"/>
    </xf>
    <xf fontId="6" fillId="2" borderId="10" numFmtId="0" xfId="0" applyFont="1" applyFill="1" applyBorder="1" applyAlignment="1">
      <alignment horizontal="left" wrapText="1"/>
    </xf>
    <xf fontId="11" fillId="2" borderId="3" numFmtId="0" xfId="0" applyFont="1" applyFill="1" applyBorder="1" applyAlignment="1">
      <alignment horizontal="left" wrapText="1"/>
    </xf>
    <xf fontId="6" fillId="2" borderId="3" numFmtId="0" xfId="0" applyFont="1" applyFill="1" applyBorder="1" applyAlignment="1" applyProtection="1">
      <alignment horizontal="left" vertical="center" wrapText="1"/>
    </xf>
    <xf fontId="10" fillId="2" borderId="3" numFmtId="0" xfId="0" applyFont="1" applyFill="1" applyBorder="1" applyAlignment="1">
      <alignment horizontal="left" wrapText="1"/>
    </xf>
    <xf fontId="6" fillId="2" borderId="10" numFmtId="0" xfId="0" applyFont="1" applyFill="1" applyBorder="1" applyAlignment="1">
      <alignment wrapText="1"/>
    </xf>
    <xf fontId="3" fillId="2" borderId="7" numFmtId="49" xfId="0" applyNumberFormat="1" applyFont="1" applyFill="1" applyBorder="1" applyAlignment="1">
      <alignment horizontal="left"/>
    </xf>
    <xf fontId="3" fillId="2" borderId="10" numFmtId="0" xfId="0" applyFont="1" applyFill="1" applyBorder="1" applyAlignment="1">
      <alignment wrapText="1"/>
    </xf>
    <xf fontId="8" fillId="2" borderId="3" numFmtId="0" xfId="0" applyFont="1" applyFill="1" applyBorder="1" applyAlignment="1">
      <alignment horizontal="left" vertical="center" wrapText="1"/>
    </xf>
    <xf fontId="9" fillId="2" borderId="2" numFmtId="49" xfId="0" applyNumberFormat="1" applyFont="1" applyFill="1" applyBorder="1" applyAlignment="1">
      <alignment horizontal="center"/>
    </xf>
    <xf fontId="9" fillId="2" borderId="3" numFmtId="0" xfId="0" applyFont="1" applyFill="1" applyBorder="1" applyAlignment="1">
      <alignment horizontal="center"/>
    </xf>
    <xf fontId="7" fillId="2" borderId="3" numFmtId="0" xfId="0" applyFont="1" applyFill="1" applyBorder="1" applyAlignment="1">
      <alignment horizontal="left" vertical="center" wrapText="1"/>
    </xf>
    <xf fontId="12" fillId="2" borderId="0" numFmtId="0" xfId="0" applyFont="1" applyFill="1"/>
    <xf fontId="3" fillId="2" borderId="3" numFmtId="0" xfId="0" applyFont="1" applyFill="1" applyBorder="1" applyAlignment="1" applyProtection="1">
      <alignment horizontal="left" vertical="center" wrapText="1"/>
    </xf>
    <xf fontId="10" fillId="2" borderId="3" numFmtId="0" xfId="0" applyFont="1" applyFill="1" applyBorder="1" applyAlignment="1">
      <alignment vertical="center" wrapText="1"/>
    </xf>
    <xf fontId="6" fillId="2" borderId="3" numFmtId="49" xfId="0" applyNumberFormat="1" applyFont="1" applyFill="1" applyBorder="1" applyAlignment="1">
      <alignment horizontal="center"/>
    </xf>
    <xf fontId="13" fillId="2" borderId="0" numFmtId="0" xfId="0" applyFont="1" applyFill="1"/>
    <xf fontId="6" fillId="2" borderId="3" numFmtId="0" xfId="0" applyFont="1" applyFill="1" applyBorder="1" applyAlignment="1">
      <alignment horizontal="center"/>
    </xf>
    <xf fontId="8" fillId="2" borderId="3" numFmtId="49" xfId="0" applyNumberFormat="1" applyFont="1" applyFill="1" applyBorder="1" applyAlignment="1">
      <alignment horizontal="left" wrapText="1"/>
    </xf>
    <xf fontId="6" fillId="2" borderId="7" numFmtId="49" xfId="0" applyNumberFormat="1" applyFont="1" applyFill="1" applyBorder="1" applyAlignment="1">
      <alignment horizontal="center"/>
    </xf>
    <xf fontId="8" fillId="2" borderId="3" numFmtId="49" xfId="0" applyNumberFormat="1" applyFont="1" applyFill="1" applyBorder="1" applyAlignment="1">
      <alignment horizontal="center" wrapText="1"/>
    </xf>
    <xf fontId="6" fillId="2" borderId="3" numFmtId="0" xfId="0" applyFont="1" applyFill="1" applyBorder="1" applyAlignment="1" applyProtection="1">
      <alignment horizontal="left" wrapText="1"/>
    </xf>
    <xf fontId="7" fillId="2" borderId="3" numFmtId="49" xfId="0" applyNumberFormat="1" applyFont="1" applyFill="1" applyBorder="1" applyAlignment="1">
      <alignment horizontal="center" wrapText="1"/>
    </xf>
    <xf fontId="6" fillId="2" borderId="10" numFmtId="0" xfId="0" applyFont="1" applyFill="1" applyBorder="1" applyAlignment="1">
      <alignment horizontal="left"/>
    </xf>
    <xf fontId="6" fillId="2" borderId="8" numFmtId="0" xfId="0" applyFont="1" applyFill="1" applyBorder="1" applyAlignment="1">
      <alignment horizontal="left"/>
    </xf>
    <xf fontId="6" fillId="2" borderId="7" numFmtId="0" xfId="0" applyFont="1" applyFill="1" applyBorder="1" applyAlignment="1">
      <alignment horizontal="left"/>
    </xf>
    <xf fontId="6" fillId="2" borderId="3" numFmtId="49" xfId="0" applyNumberFormat="1" applyFont="1" applyFill="1" applyBorder="1" applyAlignment="1">
      <alignment horizontal="center" vertical="center"/>
    </xf>
    <xf fontId="6" fillId="2" borderId="0" numFmtId="0" xfId="0" applyFont="1" applyFill="1" applyAlignment="1">
      <alignment wrapText="1"/>
    </xf>
    <xf fontId="3" fillId="2" borderId="3" numFmtId="49" xfId="0" applyNumberFormat="1" applyFont="1" applyFill="1" applyBorder="1" applyAlignment="1">
      <alignment horizontal="center" vertical="center"/>
    </xf>
    <xf fontId="7" fillId="2" borderId="3" numFmtId="49" xfId="0" applyNumberFormat="1" applyFont="1" applyFill="1" applyBorder="1" applyAlignment="1">
      <alignment horizontal="center" vertical="center" wrapText="1"/>
    </xf>
    <xf fontId="8" fillId="2" borderId="8" numFmtId="0" xfId="0" applyFont="1" applyFill="1" applyBorder="1" applyAlignment="1">
      <alignment horizontal="left" vertical="center" wrapText="1"/>
    </xf>
    <xf fontId="7" fillId="2" borderId="8" numFmtId="0" xfId="0" applyFont="1" applyFill="1" applyBorder="1" applyAlignment="1">
      <alignment horizontal="left" vertical="center" wrapText="1"/>
    </xf>
    <xf fontId="7" fillId="2" borderId="8" numFmtId="0" xfId="0" applyFont="1" applyFill="1" applyBorder="1" applyAlignment="1">
      <alignment horizontal="left" wrapText="1"/>
    </xf>
    <xf fontId="8" fillId="2" borderId="8" numFmtId="0" xfId="0" applyFont="1" applyFill="1" applyBorder="1" applyAlignment="1">
      <alignment horizontal="left" wrapText="1"/>
    </xf>
    <xf fontId="2" fillId="2" borderId="0" numFmtId="0" xfId="0" applyFont="1" applyFill="1" applyAlignment="1">
      <alignment wrapText="1"/>
    </xf>
    <xf fontId="13" fillId="2" borderId="0" numFmtId="4" xfId="0" applyNumberFormat="1" applyFont="1" applyFill="1"/>
    <xf fontId="3" fillId="2" borderId="0" numFmtId="0" xfId="0" applyFont="1" applyFill="1" applyAlignment="1">
      <alignment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пј­пјі г‚ґг‚·гѓѓг‚Ї"/>
        <a:font script="Hang" typeface="л§‘мќЂ кі л”•"/>
        <a:font script="Hans" typeface="е®‹дЅ“"/>
        <a:font script="Hant" typeface="ж–°зґ°жЋй«”"/>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пј­пјі жЋжњќ"/>
        <a:font script="Hang" typeface="л§‘мќЂ кі л”•"/>
        <a:font script="Hans" typeface="е®‹дЅ“"/>
        <a:font script="Hant" typeface="ж–°зґ°жЋй«”"/>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eme Office">
  <a:themeElements>
    <a:clrScheme name="Standard">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tandard">
      <a:majorFont>
        <a:latin typeface="Cambria"/>
        <a:ea typeface="Arial"/>
        <a:cs typeface="Arial"/>
      </a:majorFont>
      <a:minorFont>
        <a:latin typeface="Calibri"/>
        <a:ea typeface="Arial"/>
        <a:cs typeface="Arial"/>
      </a:minorFont>
    </a:fontScheme>
    <a:fmtScheme name="Standard">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58" zoomScale="80" workbookViewId="0">
      <selection activeCell="G9" activeCellId="0" sqref="G9"/>
    </sheetView>
  </sheetViews>
  <sheetFormatPr defaultRowHeight="15" customHeight="1"/>
  <cols>
    <col customWidth="1" min="1" max="1" style="1" width="4.85546875"/>
    <col customWidth="1" min="2" max="2" style="1" width="5.85546875"/>
    <col customWidth="1" min="3" max="3" style="2" width="5.5703125"/>
    <col customWidth="1" min="4" max="4" style="1" width="7.7109375"/>
    <col customWidth="1" min="5" max="5" style="1" width="8"/>
    <col customWidth="1" min="6" max="6" style="1" width="5.5703125"/>
    <col customWidth="1" min="7" max="7" style="3" width="77.85546875"/>
    <col customWidth="1" min="8" max="8" style="3" width="17.28515625"/>
    <col customWidth="1" min="9" max="257" style="3" width="9.140625"/>
  </cols>
  <sheetData>
    <row r="1">
      <c r="G1" s="4"/>
      <c r="H1" s="4" t="s">
        <v>0</v>
      </c>
    </row>
    <row r="2">
      <c r="A2" s="4" t="s">
        <v>1</v>
      </c>
      <c r="B2" s="4"/>
      <c r="C2" s="4"/>
      <c r="D2" s="4"/>
      <c r="E2" s="4"/>
      <c r="F2" s="4"/>
      <c r="G2" s="4"/>
      <c r="H2" s="4"/>
    </row>
    <row r="3">
      <c r="A3" s="4" t="s">
        <v>2</v>
      </c>
      <c r="B3" s="4"/>
      <c r="C3" s="4"/>
      <c r="D3" s="4"/>
      <c r="E3" s="4"/>
      <c r="F3" s="4"/>
      <c r="G3" s="4"/>
      <c r="H3" s="4"/>
    </row>
    <row r="4">
      <c r="A4" s="4"/>
      <c r="B4" s="4"/>
      <c r="C4" s="4"/>
      <c r="D4" s="4"/>
      <c r="E4" s="4"/>
      <c r="F4" s="4"/>
      <c r="G4" s="4"/>
      <c r="H4" s="4"/>
    </row>
    <row r="5" ht="35.25" customHeight="1">
      <c r="A5" s="5" t="s">
        <v>3</v>
      </c>
      <c r="B5" s="5"/>
      <c r="C5" s="5"/>
      <c r="D5" s="5"/>
      <c r="E5" s="5"/>
      <c r="F5" s="5"/>
      <c r="G5" s="5"/>
      <c r="H5" s="5"/>
    </row>
    <row r="6" ht="15.75">
      <c r="A6" s="6"/>
      <c r="B6" s="6"/>
      <c r="C6" s="6"/>
      <c r="D6" s="6"/>
      <c r="E6" s="6"/>
      <c r="F6" s="6"/>
      <c r="G6" s="6"/>
      <c r="H6" s="7"/>
    </row>
    <row r="7" s="2" customFormat="1">
      <c r="A7" s="8" t="s">
        <v>4</v>
      </c>
      <c r="B7" s="9" t="s">
        <v>5</v>
      </c>
      <c r="C7" s="9"/>
      <c r="D7" s="9"/>
      <c r="E7" s="9"/>
      <c r="F7" s="9"/>
      <c r="G7" s="10" t="s">
        <v>6</v>
      </c>
      <c r="H7" s="11" t="s">
        <v>7</v>
      </c>
    </row>
    <row r="8" s="2" customFormat="1" ht="48">
      <c r="A8" s="12"/>
      <c r="B8" s="13" t="s">
        <v>8</v>
      </c>
      <c r="C8" s="14" t="s">
        <v>9</v>
      </c>
      <c r="D8" s="13" t="s">
        <v>10</v>
      </c>
      <c r="E8" s="13" t="s">
        <v>11</v>
      </c>
      <c r="F8" s="15" t="s">
        <v>12</v>
      </c>
      <c r="G8" s="16"/>
      <c r="H8" s="11"/>
    </row>
    <row r="9" ht="24">
      <c r="A9" s="17">
        <v>1</v>
      </c>
      <c r="B9" s="18" t="s">
        <v>13</v>
      </c>
      <c r="C9" s="19"/>
      <c r="D9" s="20"/>
      <c r="E9" s="20"/>
      <c r="F9" s="20"/>
      <c r="G9" s="21" t="s">
        <v>14</v>
      </c>
      <c r="H9" s="22">
        <f t="shared" ref="H9:H10" si="0">H10</f>
        <v>27684913</v>
      </c>
    </row>
    <row r="10" ht="24">
      <c r="A10" s="23"/>
      <c r="B10" s="20" t="s">
        <v>13</v>
      </c>
      <c r="C10" s="24" t="s">
        <v>15</v>
      </c>
      <c r="D10" s="24"/>
      <c r="E10" s="24"/>
      <c r="F10" s="24"/>
      <c r="G10" s="25" t="s">
        <v>16</v>
      </c>
      <c r="H10" s="22">
        <f t="shared" si="0"/>
        <v>27684913</v>
      </c>
    </row>
    <row r="11">
      <c r="A11" s="23"/>
      <c r="B11" s="20" t="s">
        <v>13</v>
      </c>
      <c r="C11" s="24" t="s">
        <v>15</v>
      </c>
      <c r="D11" s="24"/>
      <c r="E11" s="24"/>
      <c r="F11" s="24" t="s">
        <v>17</v>
      </c>
      <c r="G11" s="26" t="s">
        <v>18</v>
      </c>
      <c r="H11" s="27">
        <f>H12+H17+H21+H23</f>
        <v>27684913</v>
      </c>
    </row>
    <row r="12" ht="24">
      <c r="A12" s="23"/>
      <c r="B12" s="20" t="s">
        <v>13</v>
      </c>
      <c r="C12" s="24" t="s">
        <v>15</v>
      </c>
      <c r="D12" s="24" t="s">
        <v>13</v>
      </c>
      <c r="E12" s="24"/>
      <c r="F12" s="24"/>
      <c r="G12" s="28" t="s">
        <v>19</v>
      </c>
      <c r="H12" s="27">
        <f>SUM(H13:H16)</f>
        <v>27269913</v>
      </c>
    </row>
    <row r="13" ht="24">
      <c r="A13" s="23"/>
      <c r="B13" s="20" t="s">
        <v>13</v>
      </c>
      <c r="C13" s="24" t="s">
        <v>15</v>
      </c>
      <c r="D13" s="24" t="s">
        <v>13</v>
      </c>
      <c r="E13" s="29" t="s">
        <v>20</v>
      </c>
      <c r="F13" s="24"/>
      <c r="G13" s="30" t="s">
        <v>21</v>
      </c>
      <c r="H13" s="27">
        <v>20394394</v>
      </c>
    </row>
    <row r="14" ht="24">
      <c r="A14" s="23"/>
      <c r="B14" s="20" t="s">
        <v>13</v>
      </c>
      <c r="C14" s="24" t="s">
        <v>15</v>
      </c>
      <c r="D14" s="24" t="s">
        <v>13</v>
      </c>
      <c r="E14" s="29" t="s">
        <v>22</v>
      </c>
      <c r="F14" s="24"/>
      <c r="G14" s="30" t="s">
        <v>23</v>
      </c>
      <c r="H14" s="27">
        <v>300000</v>
      </c>
    </row>
    <row r="15" ht="36">
      <c r="A15" s="23"/>
      <c r="B15" s="20" t="s">
        <v>13</v>
      </c>
      <c r="C15" s="24" t="s">
        <v>15</v>
      </c>
      <c r="D15" s="24" t="s">
        <v>13</v>
      </c>
      <c r="E15" s="29" t="s">
        <v>24</v>
      </c>
      <c r="F15" s="24"/>
      <c r="G15" s="30" t="s">
        <v>25</v>
      </c>
      <c r="H15" s="27">
        <v>5589191</v>
      </c>
    </row>
    <row r="16" ht="36">
      <c r="A16" s="23"/>
      <c r="B16" s="20" t="s">
        <v>13</v>
      </c>
      <c r="C16" s="24" t="s">
        <v>15</v>
      </c>
      <c r="D16" s="24" t="s">
        <v>13</v>
      </c>
      <c r="E16" s="29" t="s">
        <v>26</v>
      </c>
      <c r="F16" s="24"/>
      <c r="G16" s="30" t="s">
        <v>27</v>
      </c>
      <c r="H16" s="27">
        <v>986328</v>
      </c>
    </row>
    <row r="17" ht="24">
      <c r="A17" s="23"/>
      <c r="B17" s="20" t="s">
        <v>13</v>
      </c>
      <c r="C17" s="24" t="s">
        <v>15</v>
      </c>
      <c r="D17" s="24" t="s">
        <v>28</v>
      </c>
      <c r="E17" s="29"/>
      <c r="F17" s="24"/>
      <c r="G17" s="28" t="s">
        <v>29</v>
      </c>
      <c r="H17" s="31">
        <f>SUM(H18:H20)</f>
        <v>45000</v>
      </c>
    </row>
    <row r="18" ht="24">
      <c r="A18" s="23"/>
      <c r="B18" s="20" t="s">
        <v>13</v>
      </c>
      <c r="C18" s="24" t="s">
        <v>15</v>
      </c>
      <c r="D18" s="24" t="s">
        <v>28</v>
      </c>
      <c r="E18" s="29" t="s">
        <v>30</v>
      </c>
      <c r="F18" s="24"/>
      <c r="G18" s="32" t="s">
        <v>31</v>
      </c>
      <c r="H18" s="31">
        <v>45000</v>
      </c>
    </row>
    <row r="19" ht="36" hidden="1">
      <c r="A19" s="23"/>
      <c r="B19" s="20" t="s">
        <v>13</v>
      </c>
      <c r="C19" s="24" t="s">
        <v>15</v>
      </c>
      <c r="D19" s="24" t="s">
        <v>28</v>
      </c>
      <c r="E19" s="29" t="s">
        <v>32</v>
      </c>
      <c r="F19" s="24"/>
      <c r="G19" s="28" t="s">
        <v>33</v>
      </c>
      <c r="H19" s="31"/>
    </row>
    <row r="20" ht="24" hidden="1">
      <c r="A20" s="23"/>
      <c r="B20" s="20" t="s">
        <v>13</v>
      </c>
      <c r="C20" s="24" t="s">
        <v>15</v>
      </c>
      <c r="D20" s="24" t="s">
        <v>28</v>
      </c>
      <c r="E20" s="29" t="s">
        <v>34</v>
      </c>
      <c r="F20" s="24"/>
      <c r="G20" s="33" t="s">
        <v>35</v>
      </c>
      <c r="H20" s="31"/>
    </row>
    <row r="21">
      <c r="A21" s="23"/>
      <c r="B21" s="20" t="s">
        <v>13</v>
      </c>
      <c r="C21" s="24" t="s">
        <v>15</v>
      </c>
      <c r="D21" s="24" t="s">
        <v>36</v>
      </c>
      <c r="E21" s="29"/>
      <c r="F21" s="24"/>
      <c r="G21" s="28" t="s">
        <v>37</v>
      </c>
      <c r="H21" s="27">
        <f>H22</f>
        <v>325000</v>
      </c>
    </row>
    <row r="22">
      <c r="A22" s="23"/>
      <c r="B22" s="20" t="s">
        <v>13</v>
      </c>
      <c r="C22" s="24" t="s">
        <v>15</v>
      </c>
      <c r="D22" s="24" t="s">
        <v>36</v>
      </c>
      <c r="E22" s="29" t="s">
        <v>30</v>
      </c>
      <c r="F22" s="24"/>
      <c r="G22" s="34" t="s">
        <v>31</v>
      </c>
      <c r="H22" s="27">
        <v>325000</v>
      </c>
    </row>
    <row r="23" ht="40.5" customHeight="1">
      <c r="A23" s="23"/>
      <c r="B23" s="20" t="s">
        <v>13</v>
      </c>
      <c r="C23" s="24" t="s">
        <v>15</v>
      </c>
      <c r="D23" s="24" t="s">
        <v>38</v>
      </c>
      <c r="E23" s="35"/>
      <c r="F23" s="36"/>
      <c r="G23" s="37" t="s">
        <v>39</v>
      </c>
      <c r="H23" s="27">
        <f>H24</f>
        <v>45000</v>
      </c>
    </row>
    <row r="24" ht="60" customHeight="1">
      <c r="A24" s="23"/>
      <c r="B24" s="20" t="s">
        <v>13</v>
      </c>
      <c r="C24" s="24" t="s">
        <v>15</v>
      </c>
      <c r="D24" s="24" t="s">
        <v>38</v>
      </c>
      <c r="E24" s="29" t="s">
        <v>40</v>
      </c>
      <c r="F24" s="36"/>
      <c r="G24" s="37" t="s">
        <v>41</v>
      </c>
      <c r="H24" s="27">
        <v>45000</v>
      </c>
    </row>
    <row r="25" ht="24">
      <c r="A25" s="17">
        <v>2</v>
      </c>
      <c r="B25" s="38" t="s">
        <v>36</v>
      </c>
      <c r="C25" s="39"/>
      <c r="D25" s="35"/>
      <c r="E25" s="35"/>
      <c r="F25" s="35"/>
      <c r="G25" s="40" t="s">
        <v>42</v>
      </c>
      <c r="H25" s="22">
        <f>H26+H32+H58+H64+H73</f>
        <v>83381447.650000006</v>
      </c>
    </row>
    <row r="26" ht="24">
      <c r="A26" s="23"/>
      <c r="B26" s="35" t="s">
        <v>36</v>
      </c>
      <c r="C26" s="39">
        <v>1</v>
      </c>
      <c r="D26" s="35"/>
      <c r="E26" s="35"/>
      <c r="F26" s="35"/>
      <c r="G26" s="40" t="s">
        <v>43</v>
      </c>
      <c r="H26" s="22">
        <f t="shared" ref="H26:H27" si="1">H28+H30</f>
        <v>2791000</v>
      </c>
    </row>
    <row r="27" s="41" customFormat="1" ht="12.75">
      <c r="A27" s="23"/>
      <c r="B27" s="29" t="s">
        <v>36</v>
      </c>
      <c r="C27" s="42">
        <v>1</v>
      </c>
      <c r="D27" s="43"/>
      <c r="E27" s="43"/>
      <c r="F27" s="29" t="s">
        <v>17</v>
      </c>
      <c r="G27" s="44" t="s">
        <v>18</v>
      </c>
      <c r="H27" s="45">
        <f t="shared" si="1"/>
        <v>2791000</v>
      </c>
    </row>
    <row r="28" s="41" customFormat="1" ht="12.75">
      <c r="A28" s="23"/>
      <c r="B28" s="29" t="s">
        <v>36</v>
      </c>
      <c r="C28" s="42">
        <v>1</v>
      </c>
      <c r="D28" s="24" t="s">
        <v>13</v>
      </c>
      <c r="E28" s="29"/>
      <c r="F28" s="46"/>
      <c r="G28" s="28" t="s">
        <v>44</v>
      </c>
      <c r="H28" s="27">
        <f>SUM(H29)</f>
        <v>520000</v>
      </c>
    </row>
    <row r="29" s="41" customFormat="1" ht="12.75">
      <c r="A29" s="23"/>
      <c r="B29" s="29" t="s">
        <v>36</v>
      </c>
      <c r="C29" s="42">
        <v>1</v>
      </c>
      <c r="D29" s="24" t="s">
        <v>13</v>
      </c>
      <c r="E29" s="29" t="s">
        <v>30</v>
      </c>
      <c r="F29" s="47" t="s">
        <v>17</v>
      </c>
      <c r="G29" s="30" t="s">
        <v>45</v>
      </c>
      <c r="H29" s="27">
        <v>520000</v>
      </c>
    </row>
    <row r="30" s="41" customFormat="1" ht="24">
      <c r="A30" s="23"/>
      <c r="B30" s="29" t="s">
        <v>36</v>
      </c>
      <c r="C30" s="42">
        <v>1</v>
      </c>
      <c r="D30" s="24" t="s">
        <v>28</v>
      </c>
      <c r="E30" s="29"/>
      <c r="F30" s="46"/>
      <c r="G30" s="28" t="s">
        <v>46</v>
      </c>
      <c r="H30" s="27">
        <f>SUM(H31)</f>
        <v>2271000</v>
      </c>
    </row>
    <row r="31" s="41" customFormat="1" ht="12.75">
      <c r="A31" s="23"/>
      <c r="B31" s="29" t="s">
        <v>36</v>
      </c>
      <c r="C31" s="42">
        <v>1</v>
      </c>
      <c r="D31" s="24" t="s">
        <v>28</v>
      </c>
      <c r="E31" s="29" t="s">
        <v>30</v>
      </c>
      <c r="F31" s="47" t="s">
        <v>17</v>
      </c>
      <c r="G31" s="30" t="s">
        <v>31</v>
      </c>
      <c r="H31" s="27">
        <v>2271000</v>
      </c>
    </row>
    <row r="32" s="41" customFormat="1" ht="12.75">
      <c r="A32" s="23"/>
      <c r="B32" s="29" t="s">
        <v>36</v>
      </c>
      <c r="C32" s="42">
        <v>2</v>
      </c>
      <c r="D32" s="24"/>
      <c r="E32" s="29"/>
      <c r="F32" s="46"/>
      <c r="G32" s="48" t="s">
        <v>47</v>
      </c>
      <c r="H32" s="22">
        <f>H34+H36+H38+H40+H47+H49+H56</f>
        <v>66898215.93</v>
      </c>
    </row>
    <row r="33" s="41" customFormat="1" ht="12.75">
      <c r="A33" s="23"/>
      <c r="B33" s="29" t="s">
        <v>36</v>
      </c>
      <c r="C33" s="42">
        <v>2</v>
      </c>
      <c r="D33" s="24"/>
      <c r="E33" s="29"/>
      <c r="F33" s="29" t="s">
        <v>17</v>
      </c>
      <c r="G33" s="44" t="s">
        <v>18</v>
      </c>
      <c r="H33" s="27">
        <f>H35+H36+H38+H40+H47+H49+H56</f>
        <v>66898215.93</v>
      </c>
    </row>
    <row r="34" s="41" customFormat="1" ht="12.75">
      <c r="A34" s="23"/>
      <c r="B34" s="29" t="s">
        <v>36</v>
      </c>
      <c r="C34" s="42">
        <v>2</v>
      </c>
      <c r="D34" s="24" t="s">
        <v>13</v>
      </c>
      <c r="E34" s="29"/>
      <c r="F34" s="46"/>
      <c r="G34" s="30" t="s">
        <v>48</v>
      </c>
      <c r="H34" s="27">
        <f>SUM(H35)</f>
        <v>7148940.5</v>
      </c>
    </row>
    <row r="35" s="41" customFormat="1" ht="12.75">
      <c r="A35" s="23"/>
      <c r="B35" s="29" t="s">
        <v>36</v>
      </c>
      <c r="C35" s="42">
        <v>2</v>
      </c>
      <c r="D35" s="24" t="s">
        <v>13</v>
      </c>
      <c r="E35" s="29" t="s">
        <v>30</v>
      </c>
      <c r="F35" s="47"/>
      <c r="G35" s="30" t="s">
        <v>31</v>
      </c>
      <c r="H35" s="27">
        <f>6410650+738290.5</f>
        <v>7148940.5</v>
      </c>
    </row>
    <row r="36" s="41" customFormat="1" ht="12.75">
      <c r="A36" s="23"/>
      <c r="B36" s="29" t="s">
        <v>36</v>
      </c>
      <c r="C36" s="42">
        <v>2</v>
      </c>
      <c r="D36" s="24" t="s">
        <v>28</v>
      </c>
      <c r="E36" s="29"/>
      <c r="F36" s="46"/>
      <c r="G36" s="30" t="s">
        <v>49</v>
      </c>
      <c r="H36" s="27">
        <f>H37</f>
        <v>830000</v>
      </c>
    </row>
    <row r="37" s="41" customFormat="1" ht="12.75">
      <c r="A37" s="23"/>
      <c r="B37" s="29" t="s">
        <v>36</v>
      </c>
      <c r="C37" s="42">
        <v>2</v>
      </c>
      <c r="D37" s="24" t="s">
        <v>28</v>
      </c>
      <c r="E37" s="29" t="s">
        <v>30</v>
      </c>
      <c r="F37" s="46"/>
      <c r="G37" s="30" t="s">
        <v>31</v>
      </c>
      <c r="H37" s="27">
        <v>830000</v>
      </c>
    </row>
    <row r="38" s="41" customFormat="1" ht="12.75">
      <c r="A38" s="23"/>
      <c r="B38" s="29" t="s">
        <v>36</v>
      </c>
      <c r="C38" s="42">
        <v>2</v>
      </c>
      <c r="D38" s="24" t="s">
        <v>36</v>
      </c>
      <c r="E38" s="29"/>
      <c r="F38" s="46"/>
      <c r="G38" s="30" t="s">
        <v>50</v>
      </c>
      <c r="H38" s="27">
        <f>H39</f>
        <v>211000</v>
      </c>
    </row>
    <row r="39" s="41" customFormat="1" ht="12.75">
      <c r="A39" s="23"/>
      <c r="B39" s="29" t="s">
        <v>36</v>
      </c>
      <c r="C39" s="42">
        <v>2</v>
      </c>
      <c r="D39" s="24" t="s">
        <v>36</v>
      </c>
      <c r="E39" s="29" t="s">
        <v>30</v>
      </c>
      <c r="F39" s="46"/>
      <c r="G39" s="30" t="s">
        <v>31</v>
      </c>
      <c r="H39" s="27">
        <v>211000</v>
      </c>
    </row>
    <row r="40" s="41" customFormat="1" ht="24">
      <c r="A40" s="23"/>
      <c r="B40" s="29" t="s">
        <v>36</v>
      </c>
      <c r="C40" s="42">
        <v>2</v>
      </c>
      <c r="D40" s="24" t="s">
        <v>51</v>
      </c>
      <c r="E40" s="29"/>
      <c r="F40" s="46"/>
      <c r="G40" s="30" t="s">
        <v>52</v>
      </c>
      <c r="H40" s="27">
        <f>SUM(H41:H46)</f>
        <v>25023799.960000001</v>
      </c>
    </row>
    <row r="41" s="41" customFormat="1" ht="24">
      <c r="A41" s="23"/>
      <c r="B41" s="29" t="s">
        <v>36</v>
      </c>
      <c r="C41" s="42">
        <v>2</v>
      </c>
      <c r="D41" s="24" t="s">
        <v>51</v>
      </c>
      <c r="E41" s="29" t="s">
        <v>20</v>
      </c>
      <c r="F41" s="46"/>
      <c r="G41" s="30" t="s">
        <v>21</v>
      </c>
      <c r="H41" s="27">
        <v>19704928</v>
      </c>
    </row>
    <row r="42" s="41" customFormat="1" ht="24">
      <c r="A42" s="23"/>
      <c r="B42" s="29" t="s">
        <v>36</v>
      </c>
      <c r="C42" s="42">
        <v>2</v>
      </c>
      <c r="D42" s="24" t="s">
        <v>51</v>
      </c>
      <c r="E42" s="29" t="s">
        <v>22</v>
      </c>
      <c r="F42" s="46"/>
      <c r="G42" s="30" t="s">
        <v>23</v>
      </c>
      <c r="H42" s="27">
        <v>150000</v>
      </c>
    </row>
    <row r="43" s="41" customFormat="1" ht="12.75">
      <c r="A43" s="23"/>
      <c r="B43" s="29" t="s">
        <v>36</v>
      </c>
      <c r="C43" s="42">
        <v>2</v>
      </c>
      <c r="D43" s="24" t="s">
        <v>51</v>
      </c>
      <c r="E43" s="29" t="s">
        <v>30</v>
      </c>
      <c r="F43" s="46"/>
      <c r="G43" s="30" t="s">
        <v>31</v>
      </c>
      <c r="H43" s="27">
        <v>499999.96000000002</v>
      </c>
    </row>
    <row r="44" s="41" customFormat="1" ht="36">
      <c r="A44" s="23"/>
      <c r="B44" s="29" t="s">
        <v>36</v>
      </c>
      <c r="C44" s="42">
        <v>2</v>
      </c>
      <c r="D44" s="24" t="s">
        <v>51</v>
      </c>
      <c r="E44" s="29" t="s">
        <v>24</v>
      </c>
      <c r="F44" s="46"/>
      <c r="G44" s="30" t="s">
        <v>25</v>
      </c>
      <c r="H44" s="27">
        <v>2805061</v>
      </c>
    </row>
    <row r="45" s="41" customFormat="1" ht="36">
      <c r="A45" s="23"/>
      <c r="B45" s="29" t="s">
        <v>36</v>
      </c>
      <c r="C45" s="49">
        <v>2</v>
      </c>
      <c r="D45" s="24" t="s">
        <v>51</v>
      </c>
      <c r="E45" s="29" t="s">
        <v>53</v>
      </c>
      <c r="F45" s="46"/>
      <c r="G45" s="30" t="s">
        <v>54</v>
      </c>
      <c r="H45" s="27">
        <v>1368800</v>
      </c>
    </row>
    <row r="46" s="41" customFormat="1" ht="36">
      <c r="A46" s="23"/>
      <c r="B46" s="29" t="s">
        <v>36</v>
      </c>
      <c r="C46" s="42">
        <v>2</v>
      </c>
      <c r="D46" s="24" t="s">
        <v>51</v>
      </c>
      <c r="E46" s="29" t="s">
        <v>26</v>
      </c>
      <c r="F46" s="46"/>
      <c r="G46" s="30" t="s">
        <v>27</v>
      </c>
      <c r="H46" s="27">
        <v>495011</v>
      </c>
    </row>
    <row r="47" s="41" customFormat="1" ht="12.75">
      <c r="A47" s="23"/>
      <c r="B47" s="29" t="s">
        <v>36</v>
      </c>
      <c r="C47" s="42">
        <v>2</v>
      </c>
      <c r="D47" s="24" t="s">
        <v>55</v>
      </c>
      <c r="E47" s="29"/>
      <c r="F47" s="46"/>
      <c r="G47" s="30" t="s">
        <v>56</v>
      </c>
      <c r="H47" s="27">
        <f>H48</f>
        <v>400000</v>
      </c>
    </row>
    <row r="48" s="41" customFormat="1" ht="12.75">
      <c r="A48" s="23"/>
      <c r="B48" s="29" t="s">
        <v>36</v>
      </c>
      <c r="C48" s="42">
        <v>2</v>
      </c>
      <c r="D48" s="24" t="s">
        <v>55</v>
      </c>
      <c r="E48" s="29" t="s">
        <v>30</v>
      </c>
      <c r="F48" s="46"/>
      <c r="G48" s="30" t="s">
        <v>31</v>
      </c>
      <c r="H48" s="27">
        <f>360000+40000</f>
        <v>400000</v>
      </c>
    </row>
    <row r="49" s="41" customFormat="1" ht="24">
      <c r="A49" s="23"/>
      <c r="B49" s="29" t="s">
        <v>36</v>
      </c>
      <c r="C49" s="42">
        <v>2</v>
      </c>
      <c r="D49" s="24" t="s">
        <v>57</v>
      </c>
      <c r="E49" s="29"/>
      <c r="F49" s="46"/>
      <c r="G49" s="30" t="s">
        <v>58</v>
      </c>
      <c r="H49" s="27">
        <f>SUM(H50:H55)</f>
        <v>30193545.84</v>
      </c>
    </row>
    <row r="50" s="41" customFormat="1" ht="12.75">
      <c r="A50" s="23"/>
      <c r="B50" s="29" t="s">
        <v>36</v>
      </c>
      <c r="C50" s="42">
        <v>2</v>
      </c>
      <c r="D50" s="24" t="s">
        <v>57</v>
      </c>
      <c r="E50" s="29" t="s">
        <v>30</v>
      </c>
      <c r="F50" s="46"/>
      <c r="G50" s="50" t="s">
        <v>31</v>
      </c>
      <c r="H50" s="27">
        <f>12319743.16+300000</f>
        <v>12619743.16</v>
      </c>
    </row>
    <row r="51" s="41" customFormat="1" ht="48">
      <c r="A51" s="23"/>
      <c r="B51" s="29" t="s">
        <v>36</v>
      </c>
      <c r="C51" s="49">
        <v>2</v>
      </c>
      <c r="D51" s="24" t="s">
        <v>57</v>
      </c>
      <c r="E51" s="29" t="s">
        <v>59</v>
      </c>
      <c r="F51" s="46"/>
      <c r="G51" s="51" t="s">
        <v>60</v>
      </c>
      <c r="H51" s="27">
        <v>1334880</v>
      </c>
    </row>
    <row r="52" s="41" customFormat="1" ht="36">
      <c r="A52" s="23"/>
      <c r="B52" s="29" t="s">
        <v>36</v>
      </c>
      <c r="C52" s="42">
        <v>2</v>
      </c>
      <c r="D52" s="24" t="s">
        <v>57</v>
      </c>
      <c r="E52" s="29" t="s">
        <v>61</v>
      </c>
      <c r="F52" s="46"/>
      <c r="G52" s="51" t="s">
        <v>62</v>
      </c>
      <c r="H52" s="27">
        <v>13328620.75</v>
      </c>
    </row>
    <row r="53" s="41" customFormat="1" ht="36">
      <c r="A53" s="23"/>
      <c r="B53" s="29" t="s">
        <v>36</v>
      </c>
      <c r="C53" s="42">
        <v>2</v>
      </c>
      <c r="D53" s="52" t="s">
        <v>57</v>
      </c>
      <c r="E53" s="29" t="s">
        <v>63</v>
      </c>
      <c r="F53" s="46"/>
      <c r="G53" s="51" t="s">
        <v>64</v>
      </c>
      <c r="H53" s="27">
        <v>487935.54999999999</v>
      </c>
    </row>
    <row r="54" s="41" customFormat="1" ht="48">
      <c r="A54" s="23"/>
      <c r="B54" s="29" t="s">
        <v>36</v>
      </c>
      <c r="C54" s="53">
        <v>2</v>
      </c>
      <c r="D54" s="24" t="s">
        <v>57</v>
      </c>
      <c r="E54" s="29" t="s">
        <v>65</v>
      </c>
      <c r="F54" s="54"/>
      <c r="G54" s="55" t="s">
        <v>66</v>
      </c>
      <c r="H54" s="27">
        <v>70256.839999999997</v>
      </c>
    </row>
    <row r="55" s="41" customFormat="1" ht="36">
      <c r="A55" s="23"/>
      <c r="B55" s="15" t="s">
        <v>36</v>
      </c>
      <c r="C55" s="42">
        <v>2</v>
      </c>
      <c r="D55" s="24" t="s">
        <v>57</v>
      </c>
      <c r="E55" s="29" t="s">
        <v>67</v>
      </c>
      <c r="F55" s="56"/>
      <c r="G55" s="57" t="s">
        <v>68</v>
      </c>
      <c r="H55" s="58">
        <v>2352109.54</v>
      </c>
    </row>
    <row r="56" s="41" customFormat="1" ht="38.25">
      <c r="A56" s="23"/>
      <c r="B56" s="29" t="s">
        <v>36</v>
      </c>
      <c r="C56" s="42">
        <v>2</v>
      </c>
      <c r="D56" s="24" t="s">
        <v>69</v>
      </c>
      <c r="E56" s="46"/>
      <c r="F56" s="59"/>
      <c r="G56" s="57" t="s">
        <v>70</v>
      </c>
      <c r="H56" s="58">
        <f>H57</f>
        <v>3090929.6299999999</v>
      </c>
    </row>
    <row r="57" s="41" customFormat="1" ht="38.25">
      <c r="A57" s="23"/>
      <c r="B57" s="29" t="s">
        <v>36</v>
      </c>
      <c r="C57" s="42">
        <v>2</v>
      </c>
      <c r="D57" s="24" t="s">
        <v>69</v>
      </c>
      <c r="E57" s="46" t="s">
        <v>71</v>
      </c>
      <c r="F57" s="59"/>
      <c r="G57" s="57" t="s">
        <v>72</v>
      </c>
      <c r="H57" s="58">
        <v>3090929.6299999999</v>
      </c>
    </row>
    <row r="58" s="41" customFormat="1" ht="24">
      <c r="A58" s="23"/>
      <c r="B58" s="15" t="s">
        <v>36</v>
      </c>
      <c r="C58" s="42">
        <v>3</v>
      </c>
      <c r="D58" s="60"/>
      <c r="E58" s="46"/>
      <c r="F58" s="46"/>
      <c r="G58" s="61" t="s">
        <v>73</v>
      </c>
      <c r="H58" s="22">
        <f>H59+H62</f>
        <v>4271698.5200000005</v>
      </c>
    </row>
    <row r="59" s="41" customFormat="1" ht="25.5">
      <c r="A59" s="23"/>
      <c r="B59" s="15" t="s">
        <v>36</v>
      </c>
      <c r="C59" s="42">
        <v>3</v>
      </c>
      <c r="D59" s="60" t="s">
        <v>13</v>
      </c>
      <c r="E59" s="46"/>
      <c r="F59" s="46"/>
      <c r="G59" s="51" t="s">
        <v>74</v>
      </c>
      <c r="H59" s="27">
        <f>SUM(H60:H61)</f>
        <v>3529698.5200000005</v>
      </c>
    </row>
    <row r="60" s="41" customFormat="1" ht="12.75">
      <c r="A60" s="23"/>
      <c r="B60" s="15" t="s">
        <v>36</v>
      </c>
      <c r="C60" s="42">
        <v>3</v>
      </c>
      <c r="D60" s="60" t="s">
        <v>13</v>
      </c>
      <c r="E60" s="29" t="s">
        <v>75</v>
      </c>
      <c r="F60" s="46"/>
      <c r="G60" s="50" t="s">
        <v>76</v>
      </c>
      <c r="H60" s="27">
        <v>3000243.7400000002</v>
      </c>
    </row>
    <row r="61" s="41" customFormat="1" ht="12.75">
      <c r="A61" s="23"/>
      <c r="B61" s="15" t="s">
        <v>36</v>
      </c>
      <c r="C61" s="42">
        <v>3</v>
      </c>
      <c r="D61" s="24" t="s">
        <v>13</v>
      </c>
      <c r="E61" s="29" t="s">
        <v>77</v>
      </c>
      <c r="F61" s="46"/>
      <c r="G61" s="51" t="s">
        <v>78</v>
      </c>
      <c r="H61" s="27">
        <v>529454.78000000003</v>
      </c>
    </row>
    <row r="62" s="41" customFormat="1" ht="12.75">
      <c r="A62" s="23"/>
      <c r="B62" s="15" t="s">
        <v>36</v>
      </c>
      <c r="C62" s="42">
        <v>3</v>
      </c>
      <c r="D62" s="60" t="s">
        <v>28</v>
      </c>
      <c r="E62" s="46"/>
      <c r="F62" s="46"/>
      <c r="G62" s="51" t="s">
        <v>79</v>
      </c>
      <c r="H62" s="31">
        <f>H63</f>
        <v>742000</v>
      </c>
    </row>
    <row r="63" s="41" customFormat="1" ht="27" customHeight="1">
      <c r="A63" s="23"/>
      <c r="B63" s="15" t="s">
        <v>36</v>
      </c>
      <c r="C63" s="42">
        <v>3</v>
      </c>
      <c r="D63" s="60" t="s">
        <v>28</v>
      </c>
      <c r="E63" s="46" t="s">
        <v>30</v>
      </c>
      <c r="F63" s="46"/>
      <c r="G63" s="50" t="s">
        <v>80</v>
      </c>
      <c r="H63" s="31">
        <v>742000</v>
      </c>
    </row>
    <row r="64" s="41" customFormat="1" ht="24">
      <c r="A64" s="23"/>
      <c r="B64" s="15" t="s">
        <v>36</v>
      </c>
      <c r="C64" s="42">
        <v>4</v>
      </c>
      <c r="D64" s="60"/>
      <c r="E64" s="46"/>
      <c r="F64" s="46"/>
      <c r="G64" s="62" t="s">
        <v>81</v>
      </c>
      <c r="H64" s="22">
        <f>H65+H67</f>
        <v>5975734.2000000002</v>
      </c>
    </row>
    <row r="65" s="41" customFormat="1" ht="12.75">
      <c r="A65" s="23"/>
      <c r="B65" s="15" t="s">
        <v>36</v>
      </c>
      <c r="C65" s="42">
        <v>4</v>
      </c>
      <c r="D65" s="60" t="s">
        <v>13</v>
      </c>
      <c r="E65" s="46"/>
      <c r="F65" s="46"/>
      <c r="G65" s="51" t="s">
        <v>82</v>
      </c>
      <c r="H65" s="27">
        <f>H66</f>
        <v>800000</v>
      </c>
    </row>
    <row r="66" s="41" customFormat="1" ht="12.75">
      <c r="A66" s="23"/>
      <c r="B66" s="15" t="s">
        <v>36</v>
      </c>
      <c r="C66" s="42">
        <v>4</v>
      </c>
      <c r="D66" s="60" t="s">
        <v>13</v>
      </c>
      <c r="E66" s="46" t="s">
        <v>30</v>
      </c>
      <c r="F66" s="46"/>
      <c r="G66" s="50" t="s">
        <v>31</v>
      </c>
      <c r="H66" s="27">
        <v>800000</v>
      </c>
    </row>
    <row r="67" s="41" customFormat="1" ht="12.75">
      <c r="A67" s="23"/>
      <c r="B67" s="15" t="s">
        <v>36</v>
      </c>
      <c r="C67" s="42">
        <v>4</v>
      </c>
      <c r="D67" s="60" t="s">
        <v>28</v>
      </c>
      <c r="E67" s="46"/>
      <c r="F67" s="46"/>
      <c r="G67" s="51" t="s">
        <v>83</v>
      </c>
      <c r="H67" s="27">
        <f>SUM(H68:H72)</f>
        <v>5175734.2000000002</v>
      </c>
    </row>
    <row r="68" s="41" customFormat="1" ht="12.75">
      <c r="A68" s="23"/>
      <c r="B68" s="15" t="s">
        <v>36</v>
      </c>
      <c r="C68" s="42">
        <v>4</v>
      </c>
      <c r="D68" s="60" t="s">
        <v>28</v>
      </c>
      <c r="E68" s="46" t="s">
        <v>30</v>
      </c>
      <c r="F68" s="46"/>
      <c r="G68" s="50" t="s">
        <v>31</v>
      </c>
      <c r="H68" s="31">
        <v>1558000</v>
      </c>
    </row>
    <row r="69" s="41" customFormat="1" ht="24">
      <c r="A69" s="23"/>
      <c r="B69" s="15" t="s">
        <v>36</v>
      </c>
      <c r="C69" s="42">
        <v>4</v>
      </c>
      <c r="D69" s="60" t="s">
        <v>28</v>
      </c>
      <c r="E69" s="46" t="s">
        <v>84</v>
      </c>
      <c r="F69" s="46"/>
      <c r="G69" s="51" t="s">
        <v>85</v>
      </c>
      <c r="H69" s="27">
        <v>629757</v>
      </c>
    </row>
    <row r="70" s="41" customFormat="1" ht="24">
      <c r="A70" s="23"/>
      <c r="B70" s="15" t="s">
        <v>36</v>
      </c>
      <c r="C70" s="42">
        <v>4</v>
      </c>
      <c r="D70" s="60" t="s">
        <v>28</v>
      </c>
      <c r="E70" s="46" t="s">
        <v>86</v>
      </c>
      <c r="F70" s="46"/>
      <c r="G70" s="51" t="s">
        <v>87</v>
      </c>
      <c r="H70" s="27">
        <v>1322569</v>
      </c>
    </row>
    <row r="71" s="41" customFormat="1" ht="24">
      <c r="A71" s="23"/>
      <c r="B71" s="15" t="s">
        <v>36</v>
      </c>
      <c r="C71" s="42">
        <v>4</v>
      </c>
      <c r="D71" s="60" t="s">
        <v>28</v>
      </c>
      <c r="E71" s="46" t="s">
        <v>88</v>
      </c>
      <c r="F71" s="46"/>
      <c r="G71" s="51" t="s">
        <v>89</v>
      </c>
      <c r="H71" s="31">
        <v>1215747.98</v>
      </c>
    </row>
    <row r="72" s="41" customFormat="1" ht="24">
      <c r="A72" s="23"/>
      <c r="B72" s="15" t="s">
        <v>36</v>
      </c>
      <c r="C72" s="42">
        <v>4</v>
      </c>
      <c r="D72" s="60" t="s">
        <v>28</v>
      </c>
      <c r="E72" s="46" t="s">
        <v>90</v>
      </c>
      <c r="F72" s="46"/>
      <c r="G72" s="51" t="s">
        <v>91</v>
      </c>
      <c r="H72" s="27">
        <v>449660.21999999997</v>
      </c>
    </row>
    <row r="73" s="41" customFormat="1" ht="12.75">
      <c r="A73" s="23"/>
      <c r="B73" s="15" t="s">
        <v>36</v>
      </c>
      <c r="C73" s="42">
        <v>5</v>
      </c>
      <c r="D73" s="60"/>
      <c r="E73" s="46"/>
      <c r="F73" s="46"/>
      <c r="G73" s="62" t="s">
        <v>92</v>
      </c>
      <c r="H73" s="22">
        <f>H74+H76+H79</f>
        <v>3444799</v>
      </c>
    </row>
    <row r="74" s="41" customFormat="1" ht="12.75">
      <c r="A74" s="23"/>
      <c r="B74" s="15" t="s">
        <v>36</v>
      </c>
      <c r="C74" s="42">
        <v>5</v>
      </c>
      <c r="D74" s="60" t="s">
        <v>13</v>
      </c>
      <c r="E74" s="46"/>
      <c r="F74" s="46"/>
      <c r="G74" s="51" t="s">
        <v>93</v>
      </c>
      <c r="H74" s="27">
        <f>H75</f>
        <v>386260</v>
      </c>
    </row>
    <row r="75" s="41" customFormat="1" ht="24">
      <c r="A75" s="23"/>
      <c r="B75" s="15" t="s">
        <v>36</v>
      </c>
      <c r="C75" s="42">
        <v>5</v>
      </c>
      <c r="D75" s="60" t="s">
        <v>13</v>
      </c>
      <c r="E75" s="46" t="s">
        <v>94</v>
      </c>
      <c r="F75" s="46"/>
      <c r="G75" s="51" t="s">
        <v>95</v>
      </c>
      <c r="H75" s="27">
        <v>386260</v>
      </c>
    </row>
    <row r="76" s="41" customFormat="1" ht="12.75">
      <c r="A76" s="23"/>
      <c r="B76" s="15" t="s">
        <v>36</v>
      </c>
      <c r="C76" s="42">
        <v>5</v>
      </c>
      <c r="D76" s="60" t="s">
        <v>28</v>
      </c>
      <c r="E76" s="46"/>
      <c r="F76" s="46"/>
      <c r="G76" s="51" t="s">
        <v>96</v>
      </c>
      <c r="H76" s="27">
        <f>SUM(H77:H78)</f>
        <v>3028160</v>
      </c>
    </row>
    <row r="77" s="41" customFormat="1" ht="12.75">
      <c r="A77" s="23"/>
      <c r="B77" s="15" t="s">
        <v>36</v>
      </c>
      <c r="C77" s="42">
        <v>5</v>
      </c>
      <c r="D77" s="60" t="s">
        <v>28</v>
      </c>
      <c r="E77" s="46" t="s">
        <v>30</v>
      </c>
      <c r="F77" s="46"/>
      <c r="G77" s="50" t="s">
        <v>31</v>
      </c>
      <c r="H77" s="27">
        <f>2716194.29+83805.71</f>
        <v>2800000</v>
      </c>
    </row>
    <row r="78" s="41" customFormat="1" ht="24">
      <c r="A78" s="23"/>
      <c r="B78" s="15" t="s">
        <v>36</v>
      </c>
      <c r="C78" s="42">
        <v>5</v>
      </c>
      <c r="D78" s="60" t="s">
        <v>28</v>
      </c>
      <c r="E78" s="46" t="s">
        <v>94</v>
      </c>
      <c r="F78" s="46"/>
      <c r="G78" s="51" t="s">
        <v>97</v>
      </c>
      <c r="H78" s="27">
        <v>228160</v>
      </c>
    </row>
    <row r="79" s="41" customFormat="1" ht="12.75">
      <c r="A79" s="23"/>
      <c r="B79" s="15" t="s">
        <v>36</v>
      </c>
      <c r="C79" s="42">
        <v>5</v>
      </c>
      <c r="D79" s="60" t="s">
        <v>36</v>
      </c>
      <c r="E79" s="46"/>
      <c r="F79" s="46"/>
      <c r="G79" s="51" t="s">
        <v>98</v>
      </c>
      <c r="H79" s="27">
        <f>SUM(H80:H81)</f>
        <v>30379</v>
      </c>
    </row>
    <row r="80" s="41" customFormat="1" ht="12.75" hidden="1">
      <c r="A80" s="23"/>
      <c r="B80" s="15" t="s">
        <v>36</v>
      </c>
      <c r="C80" s="42">
        <v>5</v>
      </c>
      <c r="D80" s="60" t="s">
        <v>36</v>
      </c>
      <c r="E80" s="46" t="s">
        <v>30</v>
      </c>
      <c r="F80" s="46"/>
      <c r="G80" s="50" t="s">
        <v>31</v>
      </c>
      <c r="H80" s="27"/>
    </row>
    <row r="81" s="41" customFormat="1" ht="12.75">
      <c r="A81" s="63"/>
      <c r="B81" s="15" t="s">
        <v>36</v>
      </c>
      <c r="C81" s="42">
        <v>5</v>
      </c>
      <c r="D81" s="60" t="s">
        <v>36</v>
      </c>
      <c r="E81" s="46" t="s">
        <v>94</v>
      </c>
      <c r="F81" s="46"/>
      <c r="G81" s="51" t="s">
        <v>98</v>
      </c>
      <c r="H81" s="27">
        <v>30379</v>
      </c>
    </row>
    <row r="82" ht="24">
      <c r="A82" s="17">
        <v>3</v>
      </c>
      <c r="B82" s="64" t="s">
        <v>38</v>
      </c>
      <c r="C82" s="42"/>
      <c r="D82" s="46"/>
      <c r="E82" s="46"/>
      <c r="F82" s="46"/>
      <c r="G82" s="65" t="s">
        <v>99</v>
      </c>
      <c r="H82" s="22">
        <f>H85+H89</f>
        <v>250000</v>
      </c>
    </row>
    <row r="83" ht="26.25" hidden="1">
      <c r="A83" s="23"/>
      <c r="B83" s="15" t="s">
        <v>38</v>
      </c>
      <c r="C83" s="42">
        <v>1</v>
      </c>
      <c r="D83" s="24" t="s">
        <v>28</v>
      </c>
      <c r="E83" s="46"/>
      <c r="F83" s="46"/>
      <c r="G83" s="28" t="s">
        <v>100</v>
      </c>
      <c r="H83" s="27">
        <f>H84</f>
        <v>0</v>
      </c>
    </row>
    <row r="84" hidden="1">
      <c r="A84" s="23"/>
      <c r="B84" s="15" t="s">
        <v>38</v>
      </c>
      <c r="C84" s="42">
        <v>1</v>
      </c>
      <c r="D84" s="24" t="s">
        <v>28</v>
      </c>
      <c r="E84" s="29" t="s">
        <v>30</v>
      </c>
      <c r="F84" s="46"/>
      <c r="G84" s="50" t="s">
        <v>31</v>
      </c>
      <c r="H84" s="27"/>
    </row>
    <row r="85" ht="28.5" customHeight="1">
      <c r="A85" s="23"/>
      <c r="B85" s="15" t="s">
        <v>38</v>
      </c>
      <c r="C85" s="42">
        <v>2</v>
      </c>
      <c r="D85" s="24"/>
      <c r="E85" s="46"/>
      <c r="F85" s="46"/>
      <c r="G85" s="66" t="s">
        <v>101</v>
      </c>
      <c r="H85" s="27">
        <f>H87</f>
        <v>200000</v>
      </c>
    </row>
    <row r="86">
      <c r="A86" s="23"/>
      <c r="B86" s="15" t="s">
        <v>38</v>
      </c>
      <c r="C86" s="42">
        <v>2</v>
      </c>
      <c r="D86" s="24"/>
      <c r="E86" s="46"/>
      <c r="F86" s="46" t="s">
        <v>17</v>
      </c>
      <c r="G86" s="44" t="s">
        <v>18</v>
      </c>
      <c r="H86" s="27">
        <f t="shared" ref="H86:H90" si="2">H87</f>
        <v>200000</v>
      </c>
    </row>
    <row r="87">
      <c r="A87" s="23"/>
      <c r="B87" s="15" t="s">
        <v>38</v>
      </c>
      <c r="C87" s="42">
        <v>2</v>
      </c>
      <c r="D87" s="24" t="s">
        <v>13</v>
      </c>
      <c r="E87" s="46"/>
      <c r="F87" s="46"/>
      <c r="G87" s="28" t="s">
        <v>102</v>
      </c>
      <c r="H87" s="27">
        <f t="shared" si="2"/>
        <v>200000</v>
      </c>
    </row>
    <row r="88">
      <c r="A88" s="23"/>
      <c r="B88" s="15" t="s">
        <v>38</v>
      </c>
      <c r="C88" s="42">
        <v>2</v>
      </c>
      <c r="D88" s="24" t="s">
        <v>13</v>
      </c>
      <c r="E88" s="29" t="s">
        <v>30</v>
      </c>
      <c r="F88" s="46"/>
      <c r="G88" s="50" t="s">
        <v>31</v>
      </c>
      <c r="H88" s="27">
        <v>200000</v>
      </c>
    </row>
    <row r="89">
      <c r="A89" s="23"/>
      <c r="B89" s="15" t="s">
        <v>38</v>
      </c>
      <c r="C89" s="42">
        <v>4</v>
      </c>
      <c r="D89" s="24"/>
      <c r="E89" s="29"/>
      <c r="F89" s="46"/>
      <c r="G89" s="67" t="s">
        <v>103</v>
      </c>
      <c r="H89" s="27">
        <f t="shared" si="2"/>
        <v>50000</v>
      </c>
    </row>
    <row r="90" ht="24">
      <c r="A90" s="23"/>
      <c r="B90" s="15" t="s">
        <v>38</v>
      </c>
      <c r="C90" s="42">
        <v>4</v>
      </c>
      <c r="D90" s="24" t="s">
        <v>13</v>
      </c>
      <c r="E90" s="29"/>
      <c r="F90" s="46"/>
      <c r="G90" s="68" t="s">
        <v>104</v>
      </c>
      <c r="H90" s="27">
        <f t="shared" si="2"/>
        <v>50000</v>
      </c>
    </row>
    <row r="91">
      <c r="A91" s="23"/>
      <c r="B91" s="15" t="s">
        <v>38</v>
      </c>
      <c r="C91" s="42">
        <v>4</v>
      </c>
      <c r="D91" s="24" t="s">
        <v>13</v>
      </c>
      <c r="E91" s="29" t="s">
        <v>30</v>
      </c>
      <c r="F91" s="46"/>
      <c r="G91" s="50" t="s">
        <v>31</v>
      </c>
      <c r="H91" s="27">
        <v>50000</v>
      </c>
    </row>
    <row r="92" ht="24">
      <c r="A92" s="17">
        <v>4</v>
      </c>
      <c r="B92" s="64" t="s">
        <v>51</v>
      </c>
      <c r="C92" s="42"/>
      <c r="D92" s="46"/>
      <c r="E92" s="46"/>
      <c r="F92" s="46"/>
      <c r="G92" s="69" t="s">
        <v>105</v>
      </c>
      <c r="H92" s="22">
        <f>H94</f>
        <v>150000</v>
      </c>
    </row>
    <row r="93">
      <c r="A93" s="23"/>
      <c r="B93" s="15" t="s">
        <v>51</v>
      </c>
      <c r="C93" s="42">
        <v>0</v>
      </c>
      <c r="D93" s="46"/>
      <c r="E93" s="46"/>
      <c r="F93" s="46" t="s">
        <v>17</v>
      </c>
      <c r="G93" s="44" t="s">
        <v>18</v>
      </c>
      <c r="H93" s="27">
        <f t="shared" ref="H93:H94" si="3">H94</f>
        <v>150000</v>
      </c>
    </row>
    <row r="94" ht="24">
      <c r="A94" s="23"/>
      <c r="B94" s="15" t="s">
        <v>51</v>
      </c>
      <c r="C94" s="42">
        <v>0</v>
      </c>
      <c r="D94" s="70" t="s">
        <v>13</v>
      </c>
      <c r="E94" s="46"/>
      <c r="F94" s="46"/>
      <c r="G94" s="71" t="s">
        <v>106</v>
      </c>
      <c r="H94" s="27">
        <f t="shared" si="3"/>
        <v>150000</v>
      </c>
    </row>
    <row r="95">
      <c r="A95" s="23"/>
      <c r="B95" s="15" t="s">
        <v>51</v>
      </c>
      <c r="C95" s="42">
        <v>0</v>
      </c>
      <c r="D95" s="24" t="s">
        <v>13</v>
      </c>
      <c r="E95" s="46">
        <v>29990</v>
      </c>
      <c r="F95" s="46"/>
      <c r="G95" s="50" t="s">
        <v>31</v>
      </c>
      <c r="H95" s="27">
        <v>150000</v>
      </c>
    </row>
    <row r="96" ht="24">
      <c r="A96" s="17">
        <v>5</v>
      </c>
      <c r="B96" s="64" t="s">
        <v>55</v>
      </c>
      <c r="C96" s="42"/>
      <c r="D96" s="46"/>
      <c r="E96" s="46"/>
      <c r="F96" s="46"/>
      <c r="G96" s="69" t="s">
        <v>107</v>
      </c>
      <c r="H96" s="22">
        <f>H97+H103</f>
        <v>4169772.1000000001</v>
      </c>
    </row>
    <row r="97" ht="31.5" customHeight="1">
      <c r="A97" s="23"/>
      <c r="B97" s="15" t="s">
        <v>55</v>
      </c>
      <c r="C97" s="42">
        <v>1</v>
      </c>
      <c r="D97" s="46"/>
      <c r="E97" s="46"/>
      <c r="F97" s="46"/>
      <c r="G97" s="72" t="s">
        <v>108</v>
      </c>
      <c r="H97" s="22">
        <f>H99</f>
        <v>222171.38</v>
      </c>
    </row>
    <row r="98">
      <c r="A98" s="23"/>
      <c r="B98" s="73" t="s">
        <v>55</v>
      </c>
      <c r="C98" s="74">
        <v>1</v>
      </c>
      <c r="D98" s="47"/>
      <c r="E98" s="47"/>
      <c r="F98" s="47" t="s">
        <v>109</v>
      </c>
      <c r="G98" s="44" t="s">
        <v>110</v>
      </c>
      <c r="H98" s="45">
        <f>SUM(H100:H102)</f>
        <v>222171.38</v>
      </c>
    </row>
    <row r="99">
      <c r="A99" s="23"/>
      <c r="B99" s="15" t="s">
        <v>55</v>
      </c>
      <c r="C99" s="42">
        <v>1</v>
      </c>
      <c r="D99" s="24" t="s">
        <v>13</v>
      </c>
      <c r="E99" s="46"/>
      <c r="F99" s="46"/>
      <c r="G99" s="28" t="s">
        <v>111</v>
      </c>
      <c r="H99" s="27">
        <f>SUM(H100:H102)</f>
        <v>222171.38</v>
      </c>
    </row>
    <row r="100">
      <c r="A100" s="23"/>
      <c r="B100" s="15" t="s">
        <v>55</v>
      </c>
      <c r="C100" s="42">
        <v>1</v>
      </c>
      <c r="D100" s="24" t="s">
        <v>13</v>
      </c>
      <c r="E100" s="29" t="s">
        <v>30</v>
      </c>
      <c r="F100" s="47" t="s">
        <v>109</v>
      </c>
      <c r="G100" s="50" t="s">
        <v>31</v>
      </c>
      <c r="H100" s="27">
        <v>179768.57999999999</v>
      </c>
    </row>
    <row r="101" ht="36">
      <c r="A101" s="23"/>
      <c r="B101" s="15" t="s">
        <v>55</v>
      </c>
      <c r="C101" s="42">
        <v>1</v>
      </c>
      <c r="D101" s="60" t="s">
        <v>13</v>
      </c>
      <c r="E101" s="46" t="s">
        <v>112</v>
      </c>
      <c r="F101" s="47" t="s">
        <v>109</v>
      </c>
      <c r="G101" s="68" t="s">
        <v>113</v>
      </c>
      <c r="H101" s="27">
        <v>36042.379999999997</v>
      </c>
    </row>
    <row r="102" ht="36">
      <c r="A102" s="23"/>
      <c r="B102" s="15" t="s">
        <v>55</v>
      </c>
      <c r="C102" s="42">
        <v>1</v>
      </c>
      <c r="D102" s="60" t="s">
        <v>13</v>
      </c>
      <c r="E102" s="46" t="s">
        <v>114</v>
      </c>
      <c r="F102" s="47" t="s">
        <v>109</v>
      </c>
      <c r="G102" s="68" t="s">
        <v>115</v>
      </c>
      <c r="H102" s="27">
        <v>6360.4200000000001</v>
      </c>
    </row>
    <row r="103" ht="24">
      <c r="A103" s="23"/>
      <c r="B103" s="15" t="s">
        <v>55</v>
      </c>
      <c r="C103" s="42">
        <v>2</v>
      </c>
      <c r="D103" s="24"/>
      <c r="E103" s="46"/>
      <c r="F103" s="46"/>
      <c r="G103" s="48" t="s">
        <v>116</v>
      </c>
      <c r="H103" s="27">
        <f>H106+H111</f>
        <v>3947600.7200000002</v>
      </c>
    </row>
    <row r="104">
      <c r="A104" s="23"/>
      <c r="B104" s="15" t="s">
        <v>55</v>
      </c>
      <c r="C104" s="42">
        <v>2</v>
      </c>
      <c r="D104" s="60"/>
      <c r="E104" s="46"/>
      <c r="F104" s="47" t="s">
        <v>117</v>
      </c>
      <c r="G104" s="44" t="s">
        <v>118</v>
      </c>
      <c r="H104" s="27">
        <f>H107</f>
        <v>10000</v>
      </c>
    </row>
    <row r="105">
      <c r="A105" s="23"/>
      <c r="B105" s="15" t="s">
        <v>55</v>
      </c>
      <c r="C105" s="42">
        <v>2</v>
      </c>
      <c r="D105" s="60"/>
      <c r="E105" s="46"/>
      <c r="F105" s="47" t="s">
        <v>17</v>
      </c>
      <c r="G105" s="44" t="s">
        <v>18</v>
      </c>
      <c r="H105" s="27">
        <f>H108+H109+H110</f>
        <v>3547600.7200000002</v>
      </c>
    </row>
    <row r="106" ht="24">
      <c r="A106" s="23"/>
      <c r="B106" s="15" t="s">
        <v>55</v>
      </c>
      <c r="C106" s="42">
        <v>2</v>
      </c>
      <c r="D106" s="70" t="s">
        <v>13</v>
      </c>
      <c r="E106" s="46"/>
      <c r="F106" s="47"/>
      <c r="G106" s="75" t="s">
        <v>119</v>
      </c>
      <c r="H106" s="27">
        <f>SUM(H107:H110)</f>
        <v>3557600.7200000002</v>
      </c>
    </row>
    <row r="107">
      <c r="A107" s="23"/>
      <c r="B107" s="15" t="s">
        <v>55</v>
      </c>
      <c r="C107" s="42">
        <v>2</v>
      </c>
      <c r="D107" s="70" t="s">
        <v>13</v>
      </c>
      <c r="E107" s="46" t="s">
        <v>120</v>
      </c>
      <c r="F107" s="47" t="s">
        <v>117</v>
      </c>
      <c r="G107" s="28" t="s">
        <v>121</v>
      </c>
      <c r="H107" s="27">
        <v>10000</v>
      </c>
    </row>
    <row r="108">
      <c r="A108" s="23"/>
      <c r="B108" s="15" t="s">
        <v>55</v>
      </c>
      <c r="C108" s="42">
        <v>2</v>
      </c>
      <c r="D108" s="70" t="s">
        <v>13</v>
      </c>
      <c r="E108" s="46">
        <v>29990</v>
      </c>
      <c r="F108" s="47" t="s">
        <v>17</v>
      </c>
      <c r="G108" s="50" t="s">
        <v>31</v>
      </c>
      <c r="H108" s="27">
        <f>738148.91+802368+1082671</f>
        <v>2623187.9100000001</v>
      </c>
    </row>
    <row r="109" s="76" customFormat="1" ht="24">
      <c r="A109" s="23"/>
      <c r="B109" s="15" t="s">
        <v>55</v>
      </c>
      <c r="C109" s="42">
        <v>2</v>
      </c>
      <c r="D109" s="70" t="s">
        <v>13</v>
      </c>
      <c r="E109" s="46" t="s">
        <v>122</v>
      </c>
      <c r="F109" s="47" t="s">
        <v>17</v>
      </c>
      <c r="G109" s="75" t="s">
        <v>123</v>
      </c>
      <c r="H109" s="27">
        <f>884514.74+39898.07</f>
        <v>924412.80999999994</v>
      </c>
    </row>
    <row r="110" ht="63.75" hidden="1">
      <c r="A110" s="23"/>
      <c r="B110" s="15" t="s">
        <v>55</v>
      </c>
      <c r="C110" s="42">
        <v>2</v>
      </c>
      <c r="D110" s="70" t="s">
        <v>13</v>
      </c>
      <c r="E110" s="29" t="s">
        <v>124</v>
      </c>
      <c r="F110" s="47" t="s">
        <v>17</v>
      </c>
      <c r="G110" s="77" t="s">
        <v>125</v>
      </c>
      <c r="H110" s="27"/>
    </row>
    <row r="111">
      <c r="A111" s="23"/>
      <c r="B111" s="15" t="s">
        <v>55</v>
      </c>
      <c r="C111" s="42">
        <v>2</v>
      </c>
      <c r="D111" s="20" t="s">
        <v>28</v>
      </c>
      <c r="E111" s="29"/>
      <c r="F111" s="47"/>
      <c r="G111" s="34" t="s">
        <v>126</v>
      </c>
      <c r="H111" s="27">
        <f>H112</f>
        <v>390000</v>
      </c>
    </row>
    <row r="112" ht="24">
      <c r="A112" s="23"/>
      <c r="B112" s="15" t="s">
        <v>55</v>
      </c>
      <c r="C112" s="42">
        <v>2</v>
      </c>
      <c r="D112" s="24" t="s">
        <v>28</v>
      </c>
      <c r="E112" s="29" t="s">
        <v>127</v>
      </c>
      <c r="F112" s="47" t="s">
        <v>17</v>
      </c>
      <c r="G112" s="78" t="s">
        <v>128</v>
      </c>
      <c r="H112" s="27">
        <v>390000</v>
      </c>
    </row>
    <row r="113" ht="24">
      <c r="A113" s="17">
        <v>6</v>
      </c>
      <c r="B113" s="79" t="s">
        <v>57</v>
      </c>
      <c r="C113" s="42"/>
      <c r="D113" s="46"/>
      <c r="E113" s="46"/>
      <c r="F113" s="46"/>
      <c r="G113" s="69" t="s">
        <v>129</v>
      </c>
      <c r="H113" s="22">
        <f>H114+H121</f>
        <v>2678652.8900000001</v>
      </c>
    </row>
    <row r="114" ht="24">
      <c r="A114" s="23"/>
      <c r="B114" s="29" t="s">
        <v>57</v>
      </c>
      <c r="C114" s="42">
        <v>1</v>
      </c>
      <c r="D114" s="46"/>
      <c r="E114" s="46"/>
      <c r="F114" s="46"/>
      <c r="G114" s="69" t="s">
        <v>130</v>
      </c>
      <c r="H114" s="22">
        <f>H115</f>
        <v>1188652.8900000001</v>
      </c>
    </row>
    <row r="115">
      <c r="A115" s="23"/>
      <c r="B115" s="29" t="s">
        <v>57</v>
      </c>
      <c r="C115" s="42">
        <v>1</v>
      </c>
      <c r="D115" s="46"/>
      <c r="E115" s="46"/>
      <c r="F115" s="46" t="s">
        <v>17</v>
      </c>
      <c r="G115" s="44" t="s">
        <v>18</v>
      </c>
      <c r="H115" s="27">
        <f>H116+H118</f>
        <v>1188652.8900000001</v>
      </c>
    </row>
    <row r="116">
      <c r="A116" s="23"/>
      <c r="B116" s="29" t="s">
        <v>57</v>
      </c>
      <c r="C116" s="42">
        <v>1</v>
      </c>
      <c r="D116" s="46" t="s">
        <v>13</v>
      </c>
      <c r="E116" s="46"/>
      <c r="F116" s="46"/>
      <c r="G116" s="71" t="s">
        <v>131</v>
      </c>
      <c r="H116" s="27">
        <f>SUM(H117)</f>
        <v>1073826.29</v>
      </c>
    </row>
    <row r="117">
      <c r="A117" s="23"/>
      <c r="B117" s="29" t="s">
        <v>57</v>
      </c>
      <c r="C117" s="42">
        <v>1</v>
      </c>
      <c r="D117" s="46" t="s">
        <v>13</v>
      </c>
      <c r="E117" s="46" t="s">
        <v>30</v>
      </c>
      <c r="F117" s="46"/>
      <c r="G117" s="50" t="s">
        <v>31</v>
      </c>
      <c r="H117" s="27">
        <f>800000+273826.29</f>
        <v>1073826.29</v>
      </c>
    </row>
    <row r="118">
      <c r="A118" s="23"/>
      <c r="B118" s="29" t="s">
        <v>57</v>
      </c>
      <c r="C118" s="42">
        <v>1</v>
      </c>
      <c r="D118" s="46" t="s">
        <v>28</v>
      </c>
      <c r="E118" s="46"/>
      <c r="F118" s="46"/>
      <c r="G118" s="51" t="s">
        <v>132</v>
      </c>
      <c r="H118" s="27">
        <f>SUM(H119:H120)</f>
        <v>114826.60000000001</v>
      </c>
    </row>
    <row r="119" ht="24">
      <c r="A119" s="23"/>
      <c r="B119" s="29" t="s">
        <v>57</v>
      </c>
      <c r="C119" s="42">
        <v>1</v>
      </c>
      <c r="D119" s="46" t="s">
        <v>28</v>
      </c>
      <c r="E119" s="46" t="s">
        <v>133</v>
      </c>
      <c r="F119" s="46"/>
      <c r="G119" s="51" t="s">
        <v>134</v>
      </c>
      <c r="H119" s="27">
        <v>97602.610000000001</v>
      </c>
    </row>
    <row r="120" ht="24">
      <c r="A120" s="23"/>
      <c r="B120" s="29" t="s">
        <v>57</v>
      </c>
      <c r="C120" s="42">
        <v>1</v>
      </c>
      <c r="D120" s="46" t="s">
        <v>28</v>
      </c>
      <c r="E120" s="46" t="s">
        <v>135</v>
      </c>
      <c r="F120" s="46"/>
      <c r="G120" s="51" t="s">
        <v>136</v>
      </c>
      <c r="H120" s="27">
        <v>17223.990000000002</v>
      </c>
    </row>
    <row r="121" ht="24">
      <c r="A121" s="23"/>
      <c r="B121" s="29" t="s">
        <v>57</v>
      </c>
      <c r="C121" s="42">
        <v>2</v>
      </c>
      <c r="D121" s="46"/>
      <c r="E121" s="46"/>
      <c r="F121" s="46"/>
      <c r="G121" s="69" t="s">
        <v>137</v>
      </c>
      <c r="H121" s="27">
        <f>H123+H126+H128+H130+H132</f>
        <v>1490000</v>
      </c>
    </row>
    <row r="122">
      <c r="A122" s="23"/>
      <c r="B122" s="29" t="s">
        <v>57</v>
      </c>
      <c r="C122" s="42">
        <v>2</v>
      </c>
      <c r="D122" s="46"/>
      <c r="E122" s="46"/>
      <c r="F122" s="46" t="s">
        <v>17</v>
      </c>
      <c r="G122" s="44" t="s">
        <v>18</v>
      </c>
      <c r="H122" s="27">
        <f>H123+H126+H128+H130+H132</f>
        <v>1490000</v>
      </c>
    </row>
    <row r="123" ht="24">
      <c r="A123" s="23"/>
      <c r="B123" s="29" t="s">
        <v>57</v>
      </c>
      <c r="C123" s="42">
        <v>2</v>
      </c>
      <c r="D123" s="24" t="s">
        <v>13</v>
      </c>
      <c r="E123" s="46"/>
      <c r="F123" s="46"/>
      <c r="G123" s="28" t="s">
        <v>138</v>
      </c>
      <c r="H123" s="27">
        <f>SUM(H124:H125)</f>
        <v>590000</v>
      </c>
    </row>
    <row r="124">
      <c r="A124" s="23"/>
      <c r="B124" s="29" t="s">
        <v>57</v>
      </c>
      <c r="C124" s="42">
        <v>2</v>
      </c>
      <c r="D124" s="24" t="s">
        <v>13</v>
      </c>
      <c r="E124" s="29" t="s">
        <v>30</v>
      </c>
      <c r="F124" s="46" t="s">
        <v>17</v>
      </c>
      <c r="G124" s="50" t="s">
        <v>31</v>
      </c>
      <c r="H124" s="27">
        <v>190000</v>
      </c>
    </row>
    <row r="125">
      <c r="A125" s="23"/>
      <c r="B125" s="29" t="s">
        <v>57</v>
      </c>
      <c r="C125" s="42">
        <v>2</v>
      </c>
      <c r="D125" s="24" t="s">
        <v>13</v>
      </c>
      <c r="E125" s="29" t="s">
        <v>30</v>
      </c>
      <c r="F125" s="46" t="s">
        <v>109</v>
      </c>
      <c r="G125" s="50" t="s">
        <v>31</v>
      </c>
      <c r="H125" s="27">
        <v>400000</v>
      </c>
    </row>
    <row r="126" ht="15" customHeight="1">
      <c r="A126" s="23"/>
      <c r="B126" s="29" t="s">
        <v>57</v>
      </c>
      <c r="C126" s="42">
        <v>2</v>
      </c>
      <c r="D126" s="24" t="s">
        <v>28</v>
      </c>
      <c r="E126" s="46"/>
      <c r="F126" s="46"/>
      <c r="G126" s="75" t="s">
        <v>139</v>
      </c>
      <c r="H126" s="27">
        <f>H127</f>
        <v>890000</v>
      </c>
    </row>
    <row r="127" ht="15" customHeight="1">
      <c r="A127" s="23"/>
      <c r="B127" s="29" t="s">
        <v>57</v>
      </c>
      <c r="C127" s="42">
        <v>2</v>
      </c>
      <c r="D127" s="24" t="s">
        <v>28</v>
      </c>
      <c r="E127" s="46" t="s">
        <v>30</v>
      </c>
      <c r="F127" s="46"/>
      <c r="G127" s="50" t="s">
        <v>31</v>
      </c>
      <c r="H127" s="27">
        <v>890000</v>
      </c>
    </row>
    <row r="128">
      <c r="A128" s="23"/>
      <c r="B128" s="29" t="s">
        <v>57</v>
      </c>
      <c r="C128" s="42">
        <v>2</v>
      </c>
      <c r="D128" s="24" t="s">
        <v>36</v>
      </c>
      <c r="E128" s="46"/>
      <c r="F128" s="46"/>
      <c r="G128" s="51" t="s">
        <v>140</v>
      </c>
      <c r="H128" s="27">
        <f>H129</f>
        <v>10000</v>
      </c>
    </row>
    <row r="129">
      <c r="A129" s="23"/>
      <c r="B129" s="29" t="s">
        <v>57</v>
      </c>
      <c r="C129" s="42">
        <v>2</v>
      </c>
      <c r="D129" s="24" t="s">
        <v>36</v>
      </c>
      <c r="E129" s="46" t="s">
        <v>30</v>
      </c>
      <c r="F129" s="46"/>
      <c r="G129" s="51" t="s">
        <v>31</v>
      </c>
      <c r="H129" s="27">
        <v>10000</v>
      </c>
    </row>
    <row r="130" ht="26.25" hidden="1">
      <c r="A130" s="23"/>
      <c r="B130" s="29" t="s">
        <v>57</v>
      </c>
      <c r="C130" s="42">
        <v>2</v>
      </c>
      <c r="D130" s="24" t="s">
        <v>38</v>
      </c>
      <c r="E130" s="46"/>
      <c r="F130" s="46"/>
      <c r="G130" s="51" t="s">
        <v>141</v>
      </c>
      <c r="H130" s="27">
        <f>H131</f>
        <v>0</v>
      </c>
    </row>
    <row r="131" ht="15" hidden="1" customHeight="1">
      <c r="A131" s="23"/>
      <c r="B131" s="29" t="s">
        <v>57</v>
      </c>
      <c r="C131" s="42">
        <v>2</v>
      </c>
      <c r="D131" s="24" t="s">
        <v>38</v>
      </c>
      <c r="E131" s="46" t="s">
        <v>30</v>
      </c>
      <c r="F131" s="46"/>
      <c r="G131" s="51" t="s">
        <v>31</v>
      </c>
      <c r="H131" s="27"/>
    </row>
    <row r="132" ht="26.25" hidden="1">
      <c r="A132" s="23"/>
      <c r="B132" s="29" t="s">
        <v>57</v>
      </c>
      <c r="C132" s="42">
        <v>2</v>
      </c>
      <c r="D132" s="24" t="s">
        <v>51</v>
      </c>
      <c r="E132" s="46"/>
      <c r="F132" s="46"/>
      <c r="G132" s="51" t="s">
        <v>141</v>
      </c>
      <c r="H132" s="31">
        <f>H133</f>
        <v>0</v>
      </c>
    </row>
    <row r="133" hidden="1">
      <c r="A133" s="63"/>
      <c r="B133" s="29" t="s">
        <v>57</v>
      </c>
      <c r="C133" s="42">
        <v>2</v>
      </c>
      <c r="D133" s="24" t="s">
        <v>51</v>
      </c>
      <c r="E133" s="46" t="s">
        <v>30</v>
      </c>
      <c r="F133" s="46"/>
      <c r="G133" s="51" t="s">
        <v>31</v>
      </c>
      <c r="H133" s="31"/>
    </row>
    <row r="134" s="80" customFormat="1" ht="25.5" hidden="1">
      <c r="A134" s="17" t="s">
        <v>142</v>
      </c>
      <c r="B134" s="79" t="s">
        <v>69</v>
      </c>
      <c r="C134" s="81"/>
      <c r="D134" s="82"/>
      <c r="E134" s="83"/>
      <c r="F134" s="83"/>
      <c r="G134" s="62" t="s">
        <v>143</v>
      </c>
      <c r="H134" s="22">
        <f>H136</f>
        <v>0</v>
      </c>
    </row>
    <row r="135" hidden="1">
      <c r="A135" s="23"/>
      <c r="B135" s="29" t="s">
        <v>69</v>
      </c>
      <c r="C135" s="42">
        <v>0</v>
      </c>
      <c r="D135" s="24"/>
      <c r="E135" s="46"/>
      <c r="F135" s="46" t="s">
        <v>17</v>
      </c>
      <c r="G135" s="44" t="s">
        <v>18</v>
      </c>
      <c r="H135" s="27">
        <f t="shared" ref="H135:H136" si="4">H136</f>
        <v>0</v>
      </c>
    </row>
    <row r="136" ht="26.25" hidden="1">
      <c r="A136" s="23"/>
      <c r="B136" s="29" t="s">
        <v>69</v>
      </c>
      <c r="C136" s="42">
        <v>0</v>
      </c>
      <c r="D136" s="24" t="s">
        <v>13</v>
      </c>
      <c r="E136" s="46"/>
      <c r="F136" s="46"/>
      <c r="G136" s="51" t="s">
        <v>144</v>
      </c>
      <c r="H136" s="27">
        <f t="shared" si="4"/>
        <v>0</v>
      </c>
    </row>
    <row r="137" hidden="1">
      <c r="A137" s="23"/>
      <c r="B137" s="29" t="s">
        <v>69</v>
      </c>
      <c r="C137" s="42">
        <v>0</v>
      </c>
      <c r="D137" s="24" t="s">
        <v>13</v>
      </c>
      <c r="E137" s="46" t="s">
        <v>145</v>
      </c>
      <c r="F137" s="46"/>
      <c r="G137" s="51" t="s">
        <v>146</v>
      </c>
      <c r="H137" s="27"/>
    </row>
    <row r="138" s="41" customFormat="1" ht="25.5">
      <c r="A138" s="17" t="s">
        <v>142</v>
      </c>
      <c r="B138" s="79" t="s">
        <v>147</v>
      </c>
      <c r="C138" s="81"/>
      <c r="D138" s="84"/>
      <c r="E138" s="79"/>
      <c r="F138" s="79"/>
      <c r="G138" s="85" t="s">
        <v>148</v>
      </c>
      <c r="H138" s="22">
        <f>H140+H142+H146</f>
        <v>9412260.8900000006</v>
      </c>
    </row>
    <row r="139" s="41" customFormat="1" ht="12.75">
      <c r="A139" s="23"/>
      <c r="B139" s="29" t="s">
        <v>147</v>
      </c>
      <c r="C139" s="42">
        <v>0</v>
      </c>
      <c r="D139" s="86"/>
      <c r="E139" s="29"/>
      <c r="F139" s="29"/>
      <c r="G139" s="44" t="s">
        <v>18</v>
      </c>
      <c r="H139" s="27">
        <f>H140+H142+H146</f>
        <v>9412260.8900000006</v>
      </c>
    </row>
    <row r="140" s="41" customFormat="1" ht="25.5">
      <c r="A140" s="23"/>
      <c r="B140" s="29" t="s">
        <v>147</v>
      </c>
      <c r="C140" s="42">
        <v>0</v>
      </c>
      <c r="D140" s="24" t="s">
        <v>13</v>
      </c>
      <c r="E140" s="29"/>
      <c r="F140" s="29"/>
      <c r="G140" s="50" t="s">
        <v>149</v>
      </c>
      <c r="H140" s="27">
        <f>H141</f>
        <v>1970545.22</v>
      </c>
    </row>
    <row r="141" s="41" customFormat="1" ht="12.75">
      <c r="A141" s="23"/>
      <c r="B141" s="29" t="s">
        <v>147</v>
      </c>
      <c r="C141" s="42">
        <v>0</v>
      </c>
      <c r="D141" s="24" t="s">
        <v>13</v>
      </c>
      <c r="E141" s="29" t="s">
        <v>30</v>
      </c>
      <c r="F141" s="29"/>
      <c r="G141" s="50" t="s">
        <v>31</v>
      </c>
      <c r="H141" s="27">
        <v>1970545.22</v>
      </c>
    </row>
    <row r="142" s="41" customFormat="1" ht="25.5">
      <c r="A142" s="23"/>
      <c r="B142" s="29" t="s">
        <v>147</v>
      </c>
      <c r="C142" s="42">
        <v>0</v>
      </c>
      <c r="D142" s="24" t="s">
        <v>28</v>
      </c>
      <c r="E142" s="29"/>
      <c r="F142" s="29"/>
      <c r="G142" s="50" t="s">
        <v>150</v>
      </c>
      <c r="H142" s="27">
        <f>SUM(H143:H145)</f>
        <v>4321715.6699999999</v>
      </c>
    </row>
    <row r="143" s="41" customFormat="1" ht="12.75">
      <c r="A143" s="23"/>
      <c r="B143" s="29" t="s">
        <v>147</v>
      </c>
      <c r="C143" s="42">
        <v>0</v>
      </c>
      <c r="D143" s="24" t="s">
        <v>28</v>
      </c>
      <c r="E143" s="29" t="s">
        <v>30</v>
      </c>
      <c r="F143" s="29"/>
      <c r="G143" s="50" t="s">
        <v>31</v>
      </c>
      <c r="H143" s="27">
        <v>200000</v>
      </c>
    </row>
    <row r="144" s="41" customFormat="1" ht="25.5">
      <c r="A144" s="23"/>
      <c r="B144" s="29" t="s">
        <v>147</v>
      </c>
      <c r="C144" s="42">
        <v>0</v>
      </c>
      <c r="D144" s="24" t="s">
        <v>28</v>
      </c>
      <c r="E144" s="29" t="s">
        <v>88</v>
      </c>
      <c r="F144" s="29"/>
      <c r="G144" s="50" t="s">
        <v>151</v>
      </c>
      <c r="H144" s="27">
        <v>2784252.02</v>
      </c>
    </row>
    <row r="145" s="41" customFormat="1" ht="25.5">
      <c r="A145" s="23"/>
      <c r="B145" s="29" t="s">
        <v>147</v>
      </c>
      <c r="C145" s="42">
        <v>0</v>
      </c>
      <c r="D145" s="24" t="s">
        <v>28</v>
      </c>
      <c r="E145" s="29" t="s">
        <v>90</v>
      </c>
      <c r="F145" s="29"/>
      <c r="G145" s="50" t="s">
        <v>152</v>
      </c>
      <c r="H145" s="27">
        <v>1337463.6499999999</v>
      </c>
    </row>
    <row r="146" s="41" customFormat="1" ht="12.75">
      <c r="A146" s="23"/>
      <c r="B146" s="29" t="s">
        <v>147</v>
      </c>
      <c r="C146" s="42">
        <v>0</v>
      </c>
      <c r="D146" s="24" t="s">
        <v>36</v>
      </c>
      <c r="E146" s="29"/>
      <c r="F146" s="29"/>
      <c r="G146" s="28" t="s">
        <v>153</v>
      </c>
      <c r="H146" s="27">
        <f>SUM(H147:H147)</f>
        <v>3120000</v>
      </c>
    </row>
    <row r="147" s="41" customFormat="1" ht="25.5">
      <c r="A147" s="23"/>
      <c r="B147" s="29" t="s">
        <v>147</v>
      </c>
      <c r="C147" s="42">
        <v>0</v>
      </c>
      <c r="D147" s="24" t="s">
        <v>36</v>
      </c>
      <c r="E147" s="29" t="s">
        <v>154</v>
      </c>
      <c r="F147" s="29"/>
      <c r="G147" s="28" t="s">
        <v>155</v>
      </c>
      <c r="H147" s="27">
        <v>3120000</v>
      </c>
    </row>
    <row r="148">
      <c r="A148" s="87" t="s">
        <v>156</v>
      </c>
      <c r="B148" s="88"/>
      <c r="C148" s="88"/>
      <c r="D148" s="88"/>
      <c r="E148" s="88"/>
      <c r="F148" s="88"/>
      <c r="G148" s="89"/>
      <c r="H148" s="22">
        <f>H9+H25+H82+H92+H96+H113+H134+H138</f>
        <v>127727046.53</v>
      </c>
    </row>
    <row r="149">
      <c r="A149" s="17" t="s">
        <v>157</v>
      </c>
      <c r="B149" s="90">
        <v>99</v>
      </c>
      <c r="C149" s="42"/>
      <c r="D149" s="29"/>
      <c r="E149" s="29"/>
      <c r="F149" s="29"/>
      <c r="G149" s="91" t="s">
        <v>158</v>
      </c>
      <c r="H149" s="22">
        <f>H150+H159</f>
        <v>1409000</v>
      </c>
    </row>
    <row r="150" ht="25.5">
      <c r="A150" s="23"/>
      <c r="B150" s="92" t="s">
        <v>159</v>
      </c>
      <c r="C150" s="93" t="s">
        <v>160</v>
      </c>
      <c r="D150" s="93"/>
      <c r="E150" s="93"/>
      <c r="F150" s="29"/>
      <c r="G150" s="94" t="s">
        <v>161</v>
      </c>
      <c r="H150" s="22">
        <f>H151+H157</f>
        <v>1309000</v>
      </c>
    </row>
    <row r="151">
      <c r="A151" s="23"/>
      <c r="B151" s="92" t="s">
        <v>159</v>
      </c>
      <c r="C151" s="93" t="s">
        <v>160</v>
      </c>
      <c r="D151" s="93"/>
      <c r="E151" s="93"/>
      <c r="F151" s="47" t="s">
        <v>109</v>
      </c>
      <c r="G151" s="44" t="s">
        <v>110</v>
      </c>
      <c r="H151" s="27">
        <f>SUM(H152:H156)</f>
        <v>1279000</v>
      </c>
    </row>
    <row r="152" ht="25.5">
      <c r="A152" s="23"/>
      <c r="B152" s="92" t="s">
        <v>159</v>
      </c>
      <c r="C152" s="93" t="s">
        <v>160</v>
      </c>
      <c r="D152" s="93" t="s">
        <v>162</v>
      </c>
      <c r="E152" s="92" t="s">
        <v>163</v>
      </c>
      <c r="F152" s="46"/>
      <c r="G152" s="95" t="s">
        <v>164</v>
      </c>
      <c r="H152" s="27">
        <v>120000</v>
      </c>
    </row>
    <row r="153">
      <c r="A153" s="23"/>
      <c r="B153" s="92" t="s">
        <v>159</v>
      </c>
      <c r="C153" s="93" t="s">
        <v>160</v>
      </c>
      <c r="D153" s="93" t="s">
        <v>162</v>
      </c>
      <c r="E153" s="92" t="s">
        <v>165</v>
      </c>
      <c r="F153" s="46"/>
      <c r="G153" s="30" t="s">
        <v>166</v>
      </c>
      <c r="H153" s="27">
        <v>949900</v>
      </c>
    </row>
    <row r="154">
      <c r="A154" s="23"/>
      <c r="B154" s="92" t="s">
        <v>159</v>
      </c>
      <c r="C154" s="93" t="s">
        <v>160</v>
      </c>
      <c r="D154" s="93" t="s">
        <v>162</v>
      </c>
      <c r="E154" s="92" t="s">
        <v>167</v>
      </c>
      <c r="F154" s="46"/>
      <c r="G154" s="30" t="s">
        <v>168</v>
      </c>
      <c r="H154" s="27">
        <f>239100-30000</f>
        <v>209100</v>
      </c>
    </row>
    <row r="155" ht="38.25" hidden="1">
      <c r="A155" s="23"/>
      <c r="B155" s="92" t="s">
        <v>159</v>
      </c>
      <c r="C155" s="93" t="s">
        <v>160</v>
      </c>
      <c r="D155" s="93" t="s">
        <v>162</v>
      </c>
      <c r="E155" s="92" t="s">
        <v>22</v>
      </c>
      <c r="F155" s="46"/>
      <c r="G155" s="75" t="s">
        <v>23</v>
      </c>
      <c r="H155" s="27"/>
    </row>
    <row r="156" hidden="1">
      <c r="A156" s="23"/>
      <c r="B156" s="92" t="s">
        <v>159</v>
      </c>
      <c r="C156" s="93" t="s">
        <v>160</v>
      </c>
      <c r="D156" s="93" t="s">
        <v>162</v>
      </c>
      <c r="E156" s="92" t="s">
        <v>169</v>
      </c>
      <c r="F156" s="46"/>
      <c r="G156" s="96" t="s">
        <v>170</v>
      </c>
      <c r="H156" s="27"/>
    </row>
    <row r="157">
      <c r="A157" s="23"/>
      <c r="B157" s="92"/>
      <c r="C157" s="93"/>
      <c r="D157" s="93"/>
      <c r="E157" s="92"/>
      <c r="F157" s="46" t="s">
        <v>117</v>
      </c>
      <c r="G157" s="96" t="s">
        <v>118</v>
      </c>
      <c r="H157" s="27">
        <f>H158</f>
        <v>30000</v>
      </c>
    </row>
    <row r="158" ht="39">
      <c r="A158" s="23"/>
      <c r="B158" s="92" t="s">
        <v>159</v>
      </c>
      <c r="C158" s="93" t="s">
        <v>160</v>
      </c>
      <c r="D158" s="93" t="s">
        <v>162</v>
      </c>
      <c r="E158" s="92" t="s">
        <v>171</v>
      </c>
      <c r="F158" s="46"/>
      <c r="G158" s="96" t="s">
        <v>172</v>
      </c>
      <c r="H158" s="27">
        <v>30000</v>
      </c>
    </row>
    <row r="159">
      <c r="A159" s="23"/>
      <c r="B159" s="92" t="s">
        <v>159</v>
      </c>
      <c r="C159" s="93" t="s">
        <v>173</v>
      </c>
      <c r="D159" s="93"/>
      <c r="E159" s="92"/>
      <c r="F159" s="46"/>
      <c r="G159" s="97" t="s">
        <v>174</v>
      </c>
      <c r="H159" s="22">
        <f>H160</f>
        <v>100000</v>
      </c>
    </row>
    <row r="160">
      <c r="A160" s="23"/>
      <c r="B160" s="92" t="s">
        <v>159</v>
      </c>
      <c r="C160" s="93" t="s">
        <v>173</v>
      </c>
      <c r="D160" s="93"/>
      <c r="E160" s="93"/>
      <c r="F160" s="46" t="s">
        <v>17</v>
      </c>
      <c r="G160" s="44" t="s">
        <v>18</v>
      </c>
      <c r="H160" s="27">
        <f>H162+H161</f>
        <v>100000</v>
      </c>
    </row>
    <row r="161">
      <c r="A161" s="23"/>
      <c r="B161" s="92" t="s">
        <v>159</v>
      </c>
      <c r="C161" s="93" t="s">
        <v>173</v>
      </c>
      <c r="D161" s="93" t="s">
        <v>162</v>
      </c>
      <c r="E161" s="93" t="s">
        <v>175</v>
      </c>
      <c r="F161" s="29"/>
      <c r="G161" s="95" t="s">
        <v>176</v>
      </c>
      <c r="H161" s="27">
        <v>100000</v>
      </c>
    </row>
    <row r="162" ht="51.75" hidden="1">
      <c r="A162" s="63"/>
      <c r="B162" s="92" t="s">
        <v>159</v>
      </c>
      <c r="C162" s="93" t="s">
        <v>173</v>
      </c>
      <c r="D162" s="93" t="s">
        <v>177</v>
      </c>
      <c r="E162" s="93" t="s">
        <v>178</v>
      </c>
      <c r="F162" s="29"/>
      <c r="G162" s="28" t="s">
        <v>179</v>
      </c>
      <c r="H162" s="27">
        <v>0</v>
      </c>
    </row>
    <row r="163">
      <c r="G163" s="98"/>
      <c r="H163" s="99">
        <f>H148+H149</f>
        <v>129136046.53</v>
      </c>
    </row>
    <row r="164">
      <c r="G164" s="98"/>
      <c r="H164" s="3"/>
    </row>
    <row r="165">
      <c r="G165" s="100"/>
    </row>
    <row r="166">
      <c r="G166" s="100"/>
    </row>
    <row r="167">
      <c r="G167" s="100"/>
    </row>
  </sheetData>
  <mergeCells count="17">
    <mergeCell ref="A2:H2"/>
    <mergeCell ref="A3:H3"/>
    <mergeCell ref="A5:H5"/>
    <mergeCell ref="A7:A8"/>
    <mergeCell ref="B7:F7"/>
    <mergeCell ref="G7:G8"/>
    <mergeCell ref="H7:H8"/>
    <mergeCell ref="A9:A22"/>
    <mergeCell ref="A25:A81"/>
    <mergeCell ref="A82:A91"/>
    <mergeCell ref="A92:A95"/>
    <mergeCell ref="A96:A112"/>
    <mergeCell ref="A113:A133"/>
    <mergeCell ref="A134:A137"/>
    <mergeCell ref="A138:A147"/>
    <mergeCell ref="A148:G148"/>
    <mergeCell ref="A149:A162"/>
  </mergeCells>
  <printOptions headings="0" gridLines="0"/>
  <pageMargins left="0.70866099999999987" right="0.70866099999999987" top="0.748031" bottom="0.748031" header="0.31496099999999999" footer="0.31496099999999999"/>
  <pageSetup paperSize="9" scale="68" fitToWidth="1" fitToHeight="4"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Р7-Офис/2024.3.2.551</Application>
  <Company>MultiDVD Team</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k_sv</dc:creator>
  <cp:revision>6</cp:revision>
  <dcterms:created xsi:type="dcterms:W3CDTF">2012-10-29T07:07:00Z</dcterms:created>
  <dcterms:modified xsi:type="dcterms:W3CDTF">2025-06-18T13:28:17Z</dcterms:modified>
  <cp:version>786432</cp:version>
</cp:coreProperties>
</file>