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е от 19.12.2024 № 73-827 (изм.бюджета 2024)\"/>
    </mc:Choice>
  </mc:AlternateContent>
  <xr:revisionPtr revIDLastSave="0" documentId="13_ncr:1_{A8B2225C-57D1-45D7-A120-16B1E130B16B}" xr6:coauthVersionLast="37" xr6:coauthVersionMax="37" xr10:uidLastSave="{00000000-0000-0000-0000-000000000000}"/>
  <workbookProtection workbookPassword="9573" lockStructure="1"/>
  <bookViews>
    <workbookView xWindow="360" yWindow="15" windowWidth="19440" windowHeight="9720" xr2:uid="{00000000-000D-0000-FFFF-FFFF00000000}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Print_Titles" localSheetId="0">Лист1!$14:$15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79021"/>
</workbook>
</file>

<file path=xl/calcChain.xml><?xml version="1.0" encoding="utf-8"?>
<calcChain xmlns="http://schemas.openxmlformats.org/spreadsheetml/2006/main">
  <c r="A19" i="2" l="1"/>
  <c r="A18" i="2"/>
  <c r="B14" i="2"/>
  <c r="B4" i="2"/>
  <c r="N45" i="1"/>
  <c r="N44" i="1" s="1"/>
  <c r="M45" i="1"/>
  <c r="M44" i="1" s="1"/>
  <c r="N42" i="1"/>
  <c r="N41" i="1" s="1"/>
  <c r="M42" i="1"/>
  <c r="M41" i="1" s="1"/>
  <c r="N38" i="1"/>
  <c r="N37" i="1" s="1"/>
  <c r="M38" i="1"/>
  <c r="M37" i="1"/>
  <c r="N25" i="1"/>
  <c r="M25" i="1"/>
  <c r="N23" i="1"/>
  <c r="N22" i="1" s="1"/>
  <c r="M23" i="1"/>
  <c r="N20" i="1"/>
  <c r="M20" i="1"/>
  <c r="N18" i="1"/>
  <c r="M18" i="1"/>
  <c r="M17" i="1" s="1"/>
  <c r="N40" i="1" l="1"/>
  <c r="N17" i="1"/>
  <c r="N35" i="1"/>
  <c r="N34" i="1" s="1"/>
  <c r="N33" i="1" s="1"/>
  <c r="N32" i="1" s="1"/>
  <c r="M35" i="1"/>
  <c r="M34" i="1" s="1"/>
  <c r="M33" i="1" s="1"/>
  <c r="M32" i="1" s="1"/>
  <c r="M22" i="1"/>
  <c r="M40" i="1"/>
  <c r="M31" i="1"/>
  <c r="M30" i="1" s="1"/>
  <c r="M29" i="1" s="1"/>
  <c r="M28" i="1" s="1"/>
  <c r="M27" i="1" s="1"/>
  <c r="M47" i="1" s="1"/>
  <c r="M36" i="1"/>
  <c r="N36" i="1"/>
  <c r="N31" i="1"/>
  <c r="N30" i="1" s="1"/>
  <c r="N29" i="1" s="1"/>
  <c r="N28" i="1" s="1"/>
  <c r="N27" i="1" s="1"/>
  <c r="N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tc={003A0073-00A3-4970-BAA4-00C200B100E5}</author>
    <author>tc={001300CE-0015-4C36-B414-000C00E500D7}</author>
    <author>tc={00B00061-00E9-4635-B261-005900B700A6}</author>
    <author>tc={00220063-0094-41EE-8136-00C500BB0050}</author>
    <author>tc={00CD008A-00AE-4458-9C6D-003100D1000B}</author>
    <author>tc={0087000C-00A6-4FCF-9610-00C5006A0031}</author>
    <author>tc={001A0028-003C-4692-8AE1-006B000F00BF}</author>
    <author>tc={00C3009D-0006-4D46-A6D1-005300D900D7}</author>
    <author>tc={00B50031-00EC-4D72-B98D-006E00FA003E}</author>
    <author>tc={009C0047-00C4-4818-A15B-0099008D00F3}</author>
    <author>tc={000C00CD-0050-48F3-961D-000D001C00B2}</author>
    <author>tc={00120002-00C8-4C00-A66A-00CA00A400DF}</author>
    <author>tc={00AD0067-0082-4BA4-A6F8-00BE0000005C}</author>
    <author>tc={00CF0080-0026-4F25-882B-009B001F00AE}</author>
    <author>tc={00DE0056-0032-4D30-BAA2-005800860080}</author>
    <author>tc={003400F6-0077-4E54-A3AE-00B000CA001E}</author>
    <author>tc={009F00F0-009A-4F85-A1D0-00A2001700FA}</author>
    <author>tc={00E200D9-0093-449A-A143-00F000AB002B}</author>
    <author>tc={003300C9-0031-4ACF-8072-00A0005B00E9}</author>
    <author>tc={00BB00DE-0095-4B43-847C-007E000E0013}</author>
    <author>tc={001900B7-00B2-4D7B-9DB8-0097003D00A9}</author>
    <author>tc={00DF00F9-00D3-49DD-BC2B-00BF00790052}</author>
  </authors>
  <commentList>
    <comment ref="B2" authorId="0" shapeId="0" xr:uid="{00000000-0006-0000-0100-000001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Format Row (строка формата)</t>
        </r>
      </text>
    </comment>
    <comment ref="B3" authorId="1" shapeId="0" xr:uid="{00000000-0006-0000-0100-000002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Format Column (колонка формата)</t>
        </r>
      </text>
    </comment>
    <comment ref="B4" authorId="2" shapeId="0" xr:uid="{00000000-0006-0000-0100-000003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3" shapeId="0" xr:uid="{00000000-0006-0000-0100-000004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DataSheet Version</t>
        </r>
      </text>
    </comment>
    <comment ref="B6" authorId="4" shapeId="0" xr:uid="{00000000-0006-0000-0100-000005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GUID for OfficeLink</t>
        </r>
      </text>
    </comment>
    <comment ref="B7" authorId="5" shapeId="0" xr:uid="{00000000-0006-0000-0100-000006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Get Latest Version</t>
        </r>
      </text>
    </comment>
    <comment ref="B8" authorId="6" shapeId="0" xr:uid="{00000000-0006-0000-0100-000007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CheckOut</t>
        </r>
      </text>
    </comment>
    <comment ref="B9" authorId="7" shapeId="0" xr:uid="{00000000-0006-0000-0100-000008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Ask Further Get Latest Version</t>
        </r>
      </text>
    </comment>
    <comment ref="B10" authorId="8" shapeId="0" xr:uid="{00000000-0006-0000-0100-000009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Set New Version</t>
        </r>
      </text>
    </comment>
    <comment ref="B11" authorId="9" shapeId="0" xr:uid="{00000000-0006-0000-0100-00000A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CheckIn</t>
        </r>
      </text>
    </comment>
    <comment ref="B12" authorId="10" shapeId="0" xr:uid="{00000000-0006-0000-0100-00000B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File-Safe Ask Further Set New Version</t>
        </r>
      </text>
    </comment>
    <comment ref="B13" authorId="11" shapeId="0" xr:uid="{00000000-0006-0000-0100-00000C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FileVersion</t>
        </r>
      </text>
    </comment>
    <comment ref="B14" authorId="12" shapeId="0" xr:uid="{00000000-0006-0000-0100-00000D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New row link</t>
        </r>
      </text>
    </comment>
    <comment ref="A15" authorId="13" shapeId="0" xr:uid="{00000000-0006-0000-0100-00000E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14" shapeId="0" xr:uid="{00000000-0006-0000-0100-00000F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FileID</t>
        </r>
      </text>
    </comment>
    <comment ref="A16" authorId="15" shapeId="0" xr:uid="{00000000-0006-0000-0100-000010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Версия системных кодов файла</t>
        </r>
      </text>
    </comment>
    <comment ref="B16" authorId="16" shapeId="0" xr:uid="{00000000-0006-0000-0100-000011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Field RowID</t>
        </r>
      </text>
    </comment>
    <comment ref="B17" authorId="17" shapeId="0" xr:uid="{00000000-0006-0000-0100-000012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 Arguments</t>
        </r>
      </text>
    </comment>
    <comment ref="A18" authorId="18" shapeId="0" xr:uid="{00000000-0006-0000-0100-000013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19" shapeId="0" xr:uid="{00000000-0006-0000-0100-000014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Data ID</t>
        </r>
      </text>
    </comment>
    <comment ref="A19" authorId="20" shapeId="0" xr:uid="{00000000-0006-0000-0100-000015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Ссылка на строку заголовков</t>
        </r>
      </text>
    </comment>
    <comment ref="B19" authorId="21" shapeId="0" xr:uid="{00000000-0006-0000-0100-000016000000}">
      <text>
        <r>
          <rPr>
            <b/>
            <sz val="9"/>
            <rFont val="Tahoma"/>
            <family val="2"/>
            <charset val="204"/>
          </rPr>
          <t>cift:</t>
        </r>
        <r>
          <rPr>
            <sz val="9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<sst xmlns="http://schemas.openxmlformats.org/spreadsheetml/2006/main" count="476" uniqueCount="211">
  <si>
    <t>к решению Совета депутатов Терского района "О бюджете</t>
  </si>
  <si>
    <t xml:space="preserve"> муниципального образования  Терский район на 2024 год                                                                                                                            и на плановый период 2025 и 2026 годов"</t>
  </si>
  <si>
    <t xml:space="preserve">Источники финансирования дефицита бюджета муниципального образования Терский район на плановый период 2025 и 2026 годов </t>
  </si>
  <si>
    <t xml:space="preserve">тыс. рублей </t>
  </si>
  <si>
    <t xml:space="preserve"> рублей </t>
  </si>
  <si>
    <t>№ №</t>
  </si>
  <si>
    <t>Наименование</t>
  </si>
  <si>
    <t>Код бюджетной классификации Российской Федерации</t>
  </si>
  <si>
    <t>Сумма</t>
  </si>
  <si>
    <t>Сумма на 2025 год</t>
  </si>
  <si>
    <t>Сумма на 2026 год</t>
  </si>
  <si>
    <t>Код КИВнФ</t>
  </si>
  <si>
    <t>КИВнФ
Описание</t>
  </si>
  <si>
    <t>Админи-стратор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</si>
  <si>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</si>
  <si>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</si>
  <si>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</si>
  <si>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</si>
  <si>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</si>
  <si>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</si>
  <si>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</si>
  <si>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</si>
  <si>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1.</t>
  </si>
  <si>
    <t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</si>
  <si>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</si>
  <si>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</si>
  <si>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</si>
  <si>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</si>
  <si>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</si>
  <si>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</si>
  <si>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</si>
  <si>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>Получение  кредитов от кредитных организаций в валюте Российской Федерации</t>
  </si>
  <si>
    <t>700</t>
  </si>
  <si>
    <t>Получение 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</si>
  <si>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</si>
  <si>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</si>
  <si>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</si>
  <si>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>Погашение  кредитов , предоставленных кредитными организациями в валюте Российской Федерации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</si>
  <si>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</si>
  <si>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</si>
  <si>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</si>
  <si>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</si>
  <si>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</si>
  <si>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</si>
  <si>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</si>
  <si>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</si>
  <si>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</si>
  <si>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</si>
  <si>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</si>
  <si>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</si>
  <si>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</si>
  <si>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01050000000000000</t>
  </si>
  <si>
    <t>Изменение остатков средств на счетах по учету средств бюджета</t>
  </si>
  <si>
    <t>3.1.</t>
  </si>
  <si>
    <t>01050000000000500</t>
  </si>
  <si>
    <t>Увеличение остатков средств бюджетов</t>
  </si>
  <si>
    <t>500</t>
  </si>
  <si>
    <t>01050200000000500</t>
  </si>
  <si>
    <t>Увеличение прочих остатков средств бюджетов</t>
  </si>
  <si>
    <t>01050201000000510</t>
  </si>
  <si>
    <t>Увеличение прочих остатков денежных средств бюджетов</t>
  </si>
  <si>
    <t>510</t>
  </si>
  <si>
    <t>01050201020000510</t>
  </si>
  <si>
    <t>Увеличение прочих остатков денежных средств бюджетов муниципальных районов</t>
  </si>
  <si>
    <t>3.2.</t>
  </si>
  <si>
    <t>01050000000000600</t>
  </si>
  <si>
    <t>Уменьшение остатков средств бюджетов</t>
  </si>
  <si>
    <t>600</t>
  </si>
  <si>
    <t>01050200000000600</t>
  </si>
  <si>
    <t>Уменьшение прочих остатков средств бюджетов</t>
  </si>
  <si>
    <t>01050201000000610</t>
  </si>
  <si>
    <t>Уменьшение прочих остатков денежных средств бюджетов</t>
  </si>
  <si>
    <t>610</t>
  </si>
  <si>
    <t>01050201020000610</t>
  </si>
  <si>
    <t>Уменьшение прочих остатков денежных средств бюджетов муниципальных районов</t>
  </si>
  <si>
    <t>4.</t>
  </si>
  <si>
    <t>01060000000000000</t>
  </si>
  <si>
    <t>Иные источники внутреннего финансирования дефицитов бюджетов</t>
  </si>
  <si>
    <t>06</t>
  </si>
  <si>
    <t>4.1.</t>
  </si>
  <si>
    <t>Исполнение государственных и муниципальных гарантий в валюте Российской Федерации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</si>
  <si>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</si>
  <si>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</si>
  <si>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</si>
  <si>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</si>
  <si>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>Бюджетные кредиты, предоставленные внутри страны в валюте Российской Федерации</t>
  </si>
  <si>
    <t>4.2.1.</t>
  </si>
  <si>
    <t>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</si>
  <si>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</si>
  <si>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</si>
  <si>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</si>
  <si>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4.2.2.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</si>
  <si>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</si>
  <si>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</si>
  <si>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</si>
  <si>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</si>
  <si>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00000000000000000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</si>
  <si>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</si>
  <si>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</si>
  <si>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</si>
  <si>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</si>
  <si>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</si>
  <si>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</si>
  <si>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</si>
  <si>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</si>
  <si>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</si>
  <si>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</si>
  <si>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</si>
  <si>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</si>
  <si>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</si>
  <si>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</si>
  <si>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</si>
  <si>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</si>
  <si>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</si>
  <si>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</si>
  <si>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</si>
  <si>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</si>
  <si>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</si>
  <si>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</si>
  <si>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</si>
  <si>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</si>
  <si>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</si>
  <si>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</si>
  <si>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</si>
  <si>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</si>
  <si>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</si>
  <si>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</si>
  <si>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</si>
  <si>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</si>
  <si>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</si>
  <si>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</si>
  <si>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</si>
  <si>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</si>
  <si>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</si>
  <si>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</si>
  <si>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</si>
  <si>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</si>
  <si>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</si>
  <si>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</si>
  <si>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</si>
  <si>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</si>
  <si>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</si>
  <si>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</si>
  <si>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</si>
  <si>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</si>
  <si>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</si>
  <si>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</si>
  <si>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</si>
  <si>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</si>
  <si>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</si>
  <si>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</si>
  <si>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</si>
  <si>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</si>
  <si>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</si>
  <si>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</si>
  <si>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</si>
  <si>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</si>
  <si>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</si>
  <si>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</si>
  <si>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</si>
  <si>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</si>
  <si>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</si>
  <si>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</si>
  <si>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</si>
  <si>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</si>
  <si>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</si>
  <si>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</si>
  <si>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</si>
  <si>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</si>
  <si>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</si>
  <si>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</si>
  <si>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</si>
  <si>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</si>
  <si>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</si>
  <si>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</si>
  <si>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</si>
  <si>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</si>
  <si>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</si>
  <si>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</si>
  <si>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</si>
  <si>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</si>
  <si>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</si>
  <si>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</si>
  <si>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</si>
  <si>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</si>
  <si>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</si>
  <si>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</si>
  <si>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</si>
  <si>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</si>
  <si>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</si>
  <si>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</si>
  <si>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</si>
  <si>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</si>
  <si>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</si>
  <si>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</si>
  <si>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</si>
  <si>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</si>
  <si>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</si>
  <si>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</si>
  <si>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</si>
  <si>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</si>
  <si>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</si>
  <si>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</si>
  <si>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</si>
  <si>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</si>
  <si>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</si>
  <si>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</si>
  <si>
    <t>Приложение 3</t>
  </si>
  <si>
    <t>к решению Совета депутатов Терского района от 19.12.2024 № 73/827</t>
  </si>
  <si>
    <t>ИСТОЧНИКИ ФИНАНСИРОВАНИЯ ДЕФИЦИТОВ БЮДЖЕТОВ"</t>
  </si>
  <si>
    <t>"Приложение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</si>
</sst>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theme="1"/>
      <name val="Arial Cyr"/>
    </font>
    <font>
      <sz val="11"/>
      <color theme="0"/>
      <name val="Calibri"/>
      <family val="2"/>
      <charset val="204"/>
      <scheme val="minor"/>
    </font>
    <font>
      <sz val="8"/>
      <color indexed="64"/>
      <name val="Arial Cy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</font>
    <font>
      <b/>
      <sz val="10"/>
      <name val="Times New Roman"/>
      <family val="1"/>
      <charset val="204"/>
    </font>
    <font>
      <sz val="8"/>
      <name val="Arial CYR"/>
    </font>
    <font>
      <sz val="10"/>
      <color indexed="64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1">
      <alignment horizontal="left" wrapText="1"/>
    </xf>
    <xf numFmtId="0" fontId="1" fillId="2" borderId="0"/>
  </cellStyleXfs>
  <cellXfs count="60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49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0" fillId="0" borderId="0" xfId="0"/>
    <xf numFmtId="3" fontId="4" fillId="0" borderId="0" xfId="0" applyNumberFormat="1" applyFont="1" applyAlignment="1">
      <alignment horizontal="right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164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4" fontId="7" fillId="3" borderId="0" xfId="0" applyNumberFormat="1" applyFont="1" applyFill="1" applyAlignment="1">
      <alignment wrapText="1"/>
    </xf>
    <xf numFmtId="4" fontId="3" fillId="3" borderId="0" xfId="0" applyNumberFormat="1" applyFont="1" applyFill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164" fontId="7" fillId="4" borderId="0" xfId="0" applyNumberFormat="1" applyFont="1" applyFill="1" applyProtection="1">
      <protection locked="0"/>
    </xf>
    <xf numFmtId="4" fontId="7" fillId="0" borderId="0" xfId="0" applyNumberFormat="1" applyFont="1"/>
    <xf numFmtId="0" fontId="3" fillId="0" borderId="0" xfId="0" applyFont="1" applyAlignment="1">
      <alignment horizontal="center" vertical="top"/>
    </xf>
    <xf numFmtId="164" fontId="3" fillId="4" borderId="0" xfId="0" applyNumberFormat="1" applyFont="1" applyFill="1" applyProtection="1">
      <protection locked="0"/>
    </xf>
    <xf numFmtId="4" fontId="3" fillId="0" borderId="0" xfId="0" applyNumberFormat="1" applyFont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 vertical="top"/>
    </xf>
    <xf numFmtId="49" fontId="8" fillId="0" borderId="0" xfId="0" applyNumberFormat="1" applyFont="1" applyAlignment="1">
      <alignment horizontal="center"/>
    </xf>
    <xf numFmtId="0" fontId="9" fillId="0" borderId="0" xfId="2" applyFont="1" applyFill="1" applyAlignment="1" applyProtection="1">
      <alignment horizontal="left" wrapText="1"/>
    </xf>
    <xf numFmtId="49" fontId="0" fillId="0" borderId="0" xfId="0" applyNumberFormat="1"/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/>
    <xf numFmtId="4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</cellXfs>
  <cellStyles count="3">
    <cellStyle name="xl71" xfId="1" xr:uid="{00000000-0005-0000-0000-000000000000}"/>
    <cellStyle name="Акцент1" xfId="2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710" name="te1fo432vh2uj5fttul0jchrmk">
          <a:extLst>
            <a:ext uri="{FF2B5EF4-FFF2-40B4-BE49-F238E27FC236}">
              <a16:creationId xmlns:a16="http://schemas.microsoft.com/office/drawing/2014/main" id="{00000000-0008-0000-0100-000096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4220E495-7C41-5927-960D-42ECFCE67978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4220E495-7C41-5927-960D-42ECFCE67978}" id="{003A0073-00A3-4970-BAA4-00C200B100E5}" done="0">
    <text xml:space="preserve">Format Row (строка формата)
</text>
  </threadedComment>
  <threadedComment ref="B11" personId="{4220E495-7C41-5927-960D-42ECFCE67978}" id="{009C0047-00C4-4818-A15B-0099008D00F3}" done="0">
    <text xml:space="preserve">File-Safe CheckIn
</text>
  </threadedComment>
  <threadedComment ref="B12" personId="{4220E495-7C41-5927-960D-42ECFCE67978}" id="{000C00CD-0050-48F3-961D-000D001C00B2}" done="0">
    <text xml:space="preserve">File-Safe Ask Further Set New Version
</text>
  </threadedComment>
  <threadedComment ref="B13" personId="{4220E495-7C41-5927-960D-42ECFCE67978}" id="{00120002-00C8-4C00-A66A-00CA00A400DF}" done="0">
    <text xml:space="preserve">FileVersion
</text>
  </threadedComment>
  <threadedComment ref="B14" personId="{4220E495-7C41-5927-960D-42ECFCE67978}" id="{00AD0067-0082-4BA4-A6F8-00BE0000005C}" done="0">
    <text xml:space="preserve">New row link
</text>
  </threadedComment>
  <threadedComment ref="A15" personId="{4220E495-7C41-5927-960D-42ECFCE67978}" id="{00CF0080-0026-4F25-882B-009B001F00AE}" done="0">
    <text xml:space="preserve">Номера структур версий классификаторов
</text>
  </threadedComment>
  <threadedComment ref="B15" personId="{4220E495-7C41-5927-960D-42ECFCE67978}" id="{00DE0056-0032-4D30-BAA2-005800860080}" done="0">
    <text xml:space="preserve">FileID
</text>
  </threadedComment>
  <threadedComment ref="A16" personId="{4220E495-7C41-5927-960D-42ECFCE67978}" id="{003400F6-0077-4E54-A3AE-00B000CA001E}" done="0">
    <text xml:space="preserve">Версия системных кодов файла
</text>
  </threadedComment>
  <threadedComment ref="B16" personId="{4220E495-7C41-5927-960D-42ECFCE67978}" id="{009F00F0-009A-4F85-A1D0-00A2001700FA}" done="0">
    <text xml:space="preserve">Field RowID
</text>
  </threadedComment>
  <threadedComment ref="B17" personId="{4220E495-7C41-5927-960D-42ECFCE67978}" id="{00E200D9-0093-449A-A143-00F000AB002B}" done="0">
    <text xml:space="preserve">Data Arguments
</text>
  </threadedComment>
  <threadedComment ref="A18" personId="{4220E495-7C41-5927-960D-42ECFCE67978}" id="{003300C9-0031-4ACF-8072-00A0005B00E9}" done="0">
    <text xml:space="preserve">Ссылка на строку системных заголовков
</text>
  </threadedComment>
  <threadedComment ref="B18" personId="{4220E495-7C41-5927-960D-42ECFCE67978}" id="{00BB00DE-0095-4B43-847C-007E000E0013}" done="0">
    <text xml:space="preserve">Data ID
</text>
  </threadedComment>
  <threadedComment ref="A19" personId="{4220E495-7C41-5927-960D-42ECFCE67978}" id="{001900B7-00B2-4D7B-9DB8-0097003D00A9}" done="0">
    <text xml:space="preserve">Ссылка на строку заголовков
</text>
  </threadedComment>
  <threadedComment ref="B19" personId="{4220E495-7C41-5927-960D-42ECFCE67978}" id="{00DF00F9-00D3-49DD-BC2B-00BF00790052}" done="0">
    <text xml:space="preserve">Имя листа представления данных
</text>
  </threadedComment>
  <threadedComment ref="B3" personId="{4220E495-7C41-5927-960D-42ECFCE67978}" id="{001300CE-0015-4C36-B414-000C00E500D7}" done="0">
    <text xml:space="preserve">Format Column (колонка формата)
</text>
  </threadedComment>
  <threadedComment ref="B4" personId="{4220E495-7C41-5927-960D-42ECFCE67978}" id="{00B00061-00E9-4635-B261-005900B700A6}" done="0">
    <text xml:space="preserve">Extended Data Area (расширенная область данных)
</text>
  </threadedComment>
  <threadedComment ref="B5" personId="{4220E495-7C41-5927-960D-42ECFCE67978}" id="{00220063-0094-41EE-8136-00C500BB0050}" done="0">
    <text xml:space="preserve">DataSheet Version
</text>
  </threadedComment>
  <threadedComment ref="B6" personId="{4220E495-7C41-5927-960D-42ECFCE67978}" id="{00CD008A-00AE-4458-9C6D-003100D1000B}" done="0">
    <text xml:space="preserve">GUID for OfficeLink
</text>
  </threadedComment>
  <threadedComment ref="B7" personId="{4220E495-7C41-5927-960D-42ECFCE67978}" id="{0087000C-00A6-4FCF-9610-00C5006A0031}" done="0">
    <text xml:space="preserve">File-Safe Get Latest Version
</text>
  </threadedComment>
  <threadedComment ref="B8" personId="{4220E495-7C41-5927-960D-42ECFCE67978}" id="{001A0028-003C-4692-8AE1-006B000F00BF}" done="0">
    <text xml:space="preserve">File-Safe CheckOut
</text>
  </threadedComment>
  <threadedComment ref="B9" personId="{4220E495-7C41-5927-960D-42ECFCE67978}" id="{00C3009D-0006-4D46-A6D1-005300D900D7}" done="0">
    <text xml:space="preserve">File-Safe Ask Further Get Latest Version
</text>
  </threadedComment>
  <threadedComment ref="B10" personId="{4220E495-7C41-5927-960D-42ECFCE67978}" id="{00B50031-00EC-4D72-B98D-006E00FA003E}" done="0">
    <text xml:space="preserve">File-Safe Set New Version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W47"/>
  <sheetViews>
    <sheetView tabSelected="1" view="pageBreakPreview" topLeftCell="A23" workbookViewId="0">
      <selection activeCell="O19" sqref="O19"/>
    </sheetView>
  </sheetViews>
  <sheetFormatPr defaultRowHeight="12.75" customHeight="1" x14ac:dyDescent="0.2"/>
  <cols>
    <col min="1" max="1" width="5.42578125" style="1" customWidth="1"/>
    <col min="2" max="2" width="20.5703125" style="2" hidden="1" customWidth="1"/>
    <col min="3" max="3" width="50" style="3" customWidth="1"/>
    <col min="4" max="4" width="5.28515625" style="2" customWidth="1"/>
    <col min="5" max="5" width="4.85546875" style="2" customWidth="1"/>
    <col min="6" max="6" width="5" style="2" customWidth="1"/>
    <col min="7" max="8" width="4.7109375" style="2" customWidth="1"/>
    <col min="9" max="9" width="4.5703125" style="2" customWidth="1"/>
    <col min="10" max="10" width="5.85546875" style="2" customWidth="1"/>
    <col min="11" max="11" width="10.140625" style="2" customWidth="1"/>
    <col min="12" max="12" width="12.28515625" style="4" hidden="1" customWidth="1"/>
    <col min="13" max="14" width="14" style="4" customWidth="1"/>
    <col min="15" max="257" width="9.140625" style="1" customWidth="1"/>
  </cols>
  <sheetData>
    <row r="1" spans="1:257" s="43" customFormat="1" ht="15.75" x14ac:dyDescent="0.25">
      <c r="A1" s="56" t="s">
        <v>207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43" customFormat="1" ht="15.75" x14ac:dyDescent="0.25">
      <c r="A2" s="56" t="s">
        <v>208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43" customFormat="1" ht="12.75" customHeight="1" x14ac:dyDescent="0.2">
      <c r="A3" s="1"/>
      <c r="B3" s="2"/>
      <c r="C3" s="3"/>
      <c r="D3" s="2"/>
      <c r="E3" s="2"/>
      <c r="F3" s="2"/>
      <c r="G3" s="2"/>
      <c r="H3" s="2"/>
      <c r="I3" s="2"/>
      <c r="J3" s="2"/>
      <c r="K3" s="2"/>
      <c r="L3" s="4"/>
      <c r="M3" s="4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5" customFormat="1" ht="18" customHeight="1" x14ac:dyDescent="0.25">
      <c r="A4" s="6"/>
      <c r="B4" s="7"/>
      <c r="C4" s="6"/>
      <c r="D4" s="8"/>
      <c r="E4" s="8"/>
      <c r="F4" s="8"/>
      <c r="G4" s="8"/>
      <c r="H4" s="8"/>
      <c r="I4" s="8"/>
      <c r="J4" s="8"/>
      <c r="K4" s="9"/>
      <c r="L4" s="9"/>
      <c r="M4" s="9"/>
      <c r="N4" s="44" t="s">
        <v>210</v>
      </c>
    </row>
    <row r="5" spans="1:257" s="5" customFormat="1" ht="15.75" x14ac:dyDescent="0.25">
      <c r="A5" s="57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257" s="5" customFormat="1" ht="30" customHeight="1" x14ac:dyDescent="0.25">
      <c r="A6" s="58" t="s">
        <v>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257" s="5" customFormat="1" ht="9.75" customHeight="1" x14ac:dyDescent="0.25">
      <c r="B7" s="11"/>
      <c r="D7" s="11"/>
      <c r="E7" s="11"/>
      <c r="F7" s="11"/>
      <c r="G7" s="11"/>
      <c r="H7" s="59"/>
      <c r="I7" s="59"/>
      <c r="J7" s="11"/>
      <c r="K7" s="11"/>
      <c r="L7" s="10"/>
      <c r="M7" s="13"/>
      <c r="N7" s="13"/>
    </row>
    <row r="8" spans="1:257" hidden="1" x14ac:dyDescent="0.2"/>
    <row r="9" spans="1:257" s="5" customFormat="1" ht="16.5" customHeight="1" x14ac:dyDescent="0.2">
      <c r="A9" s="45" t="s">
        <v>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257" s="5" customFormat="1" ht="15.75" hidden="1" x14ac:dyDescent="0.25">
      <c r="B10" s="11"/>
      <c r="D10" s="11"/>
      <c r="E10" s="11"/>
      <c r="F10" s="11"/>
      <c r="G10" s="11"/>
      <c r="H10" s="11"/>
      <c r="I10" s="11"/>
      <c r="J10" s="11"/>
      <c r="K10" s="11"/>
      <c r="L10" s="10"/>
      <c r="M10" s="13"/>
      <c r="N10" s="13"/>
    </row>
    <row r="11" spans="1:257" s="5" customFormat="1" ht="15.75" hidden="1" x14ac:dyDescent="0.25">
      <c r="B11" s="11"/>
      <c r="D11" s="11"/>
      <c r="E11" s="11"/>
      <c r="F11" s="11"/>
      <c r="G11" s="11"/>
      <c r="H11" s="11"/>
      <c r="I11" s="11"/>
      <c r="J11" s="11"/>
      <c r="K11" s="11"/>
      <c r="L11" s="10"/>
      <c r="M11" s="13"/>
      <c r="N11" s="13"/>
    </row>
    <row r="12" spans="1:257" s="5" customFormat="1" ht="15.75" hidden="1" x14ac:dyDescent="0.25">
      <c r="B12" s="11"/>
      <c r="D12" s="11"/>
      <c r="E12" s="11"/>
      <c r="F12" s="11"/>
      <c r="G12" s="11"/>
      <c r="H12" s="11"/>
      <c r="I12" s="11"/>
      <c r="J12" s="11"/>
      <c r="K12" s="11"/>
      <c r="L12" s="10"/>
      <c r="M12" s="13"/>
      <c r="N12" s="13"/>
    </row>
    <row r="13" spans="1:257" s="5" customFormat="1" x14ac:dyDescent="0.2">
      <c r="B13" s="11"/>
      <c r="D13" s="11"/>
      <c r="E13" s="11"/>
      <c r="F13" s="11"/>
      <c r="G13" s="11"/>
      <c r="H13" s="11"/>
      <c r="I13" s="11"/>
      <c r="J13" s="11"/>
      <c r="K13" s="11"/>
      <c r="L13" s="15" t="s">
        <v>3</v>
      </c>
      <c r="M13" s="15" t="s">
        <v>4</v>
      </c>
      <c r="N13" s="15" t="s">
        <v>4</v>
      </c>
    </row>
    <row r="14" spans="1:257" s="5" customFormat="1" ht="12.75" customHeight="1" x14ac:dyDescent="0.2">
      <c r="A14" s="47" t="s">
        <v>5</v>
      </c>
      <c r="B14" s="47" t="s">
        <v>5</v>
      </c>
      <c r="C14" s="48" t="s">
        <v>6</v>
      </c>
      <c r="D14" s="49" t="s">
        <v>7</v>
      </c>
      <c r="E14" s="50"/>
      <c r="F14" s="50"/>
      <c r="G14" s="50"/>
      <c r="H14" s="50"/>
      <c r="I14" s="50"/>
      <c r="J14" s="50"/>
      <c r="K14" s="51"/>
      <c r="L14" s="55" t="s">
        <v>8</v>
      </c>
      <c r="M14" s="55" t="s">
        <v>9</v>
      </c>
      <c r="N14" s="55" t="s">
        <v>10</v>
      </c>
    </row>
    <row r="15" spans="1:257" s="5" customFormat="1" x14ac:dyDescent="0.2">
      <c r="A15" s="47"/>
      <c r="B15" s="47"/>
      <c r="C15" s="48"/>
      <c r="D15" s="52"/>
      <c r="E15" s="53"/>
      <c r="F15" s="53"/>
      <c r="G15" s="53"/>
      <c r="H15" s="53"/>
      <c r="I15" s="53"/>
      <c r="J15" s="53"/>
      <c r="K15" s="54"/>
      <c r="L15" s="55"/>
      <c r="M15" s="55"/>
      <c r="N15" s="55"/>
    </row>
    <row r="16" spans="1:257" s="16" customFormat="1" ht="191.25" hidden="1" customHeight="1" x14ac:dyDescent="0.2">
      <c r="B16" s="17" t="s">
        <v>11</v>
      </c>
      <c r="C16" s="16" t="s">
        <v>12</v>
      </c>
      <c r="D16" s="17" t="s">
        <v>13</v>
      </c>
      <c r="E16" s="17" t="s">
        <v>14</v>
      </c>
      <c r="F16" s="17" t="s">
        <v>15</v>
      </c>
      <c r="G16" s="17" t="s">
        <v>16</v>
      </c>
      <c r="H16" s="17" t="s">
        <v>17</v>
      </c>
      <c r="I16" s="17" t="s">
        <v>18</v>
      </c>
      <c r="J16" s="17" t="s">
        <v>19</v>
      </c>
      <c r="K16" s="17" t="s">
        <v>20</v>
      </c>
      <c r="L16" s="18" t="s">
        <v>21</v>
      </c>
      <c r="M16" s="18"/>
      <c r="N16" s="18"/>
    </row>
    <row r="17" spans="1:14" s="16" customFormat="1" ht="25.5" customHeight="1" x14ac:dyDescent="0.2">
      <c r="A17" s="19" t="s">
        <v>22</v>
      </c>
      <c r="B17" s="17"/>
      <c r="C17" s="16" t="s">
        <v>23</v>
      </c>
      <c r="D17" s="20" t="s">
        <v>24</v>
      </c>
      <c r="E17" s="21" t="s">
        <v>25</v>
      </c>
      <c r="F17" s="21" t="s">
        <v>26</v>
      </c>
      <c r="G17" s="21" t="s">
        <v>27</v>
      </c>
      <c r="H17" s="21" t="s">
        <v>27</v>
      </c>
      <c r="I17" s="21" t="s">
        <v>27</v>
      </c>
      <c r="J17" s="21" t="s">
        <v>28</v>
      </c>
      <c r="K17" s="21" t="s">
        <v>29</v>
      </c>
      <c r="L17" s="18"/>
      <c r="M17" s="18">
        <f>M18-M20</f>
        <v>2500000</v>
      </c>
      <c r="N17" s="18">
        <f>N18-N20</f>
        <v>5000000</v>
      </c>
    </row>
    <row r="18" spans="1:14" s="16" customFormat="1" ht="30" customHeight="1" x14ac:dyDescent="0.2">
      <c r="A18" s="22" t="s">
        <v>30</v>
      </c>
      <c r="B18" s="17"/>
      <c r="C18" s="5" t="s">
        <v>31</v>
      </c>
      <c r="D18" s="23" t="s">
        <v>24</v>
      </c>
      <c r="E18" s="12" t="s">
        <v>25</v>
      </c>
      <c r="F18" s="12" t="s">
        <v>26</v>
      </c>
      <c r="G18" s="12" t="s">
        <v>27</v>
      </c>
      <c r="H18" s="12" t="s">
        <v>27</v>
      </c>
      <c r="I18" s="12" t="s">
        <v>27</v>
      </c>
      <c r="J18" s="12" t="s">
        <v>28</v>
      </c>
      <c r="K18" s="12" t="s">
        <v>32</v>
      </c>
      <c r="L18" s="18"/>
      <c r="M18" s="18">
        <f>M19</f>
        <v>6000000</v>
      </c>
      <c r="N18" s="18">
        <f>N19</f>
        <v>11000000</v>
      </c>
    </row>
    <row r="19" spans="1:14" s="16" customFormat="1" ht="38.25" customHeight="1" x14ac:dyDescent="0.2">
      <c r="A19" s="24"/>
      <c r="B19" s="17"/>
      <c r="C19" s="5" t="s">
        <v>33</v>
      </c>
      <c r="D19" s="23" t="s">
        <v>24</v>
      </c>
      <c r="E19" s="12" t="s">
        <v>25</v>
      </c>
      <c r="F19" s="12" t="s">
        <v>26</v>
      </c>
      <c r="G19" s="12" t="s">
        <v>27</v>
      </c>
      <c r="H19" s="12" t="s">
        <v>27</v>
      </c>
      <c r="I19" s="12" t="s">
        <v>34</v>
      </c>
      <c r="J19" s="12" t="s">
        <v>28</v>
      </c>
      <c r="K19" s="12" t="s">
        <v>35</v>
      </c>
      <c r="L19" s="18"/>
      <c r="M19" s="25">
        <v>6000000</v>
      </c>
      <c r="N19" s="25">
        <v>11000000</v>
      </c>
    </row>
    <row r="20" spans="1:14" s="16" customFormat="1" ht="30" customHeight="1" x14ac:dyDescent="0.2">
      <c r="A20" s="22" t="s">
        <v>36</v>
      </c>
      <c r="B20" s="17"/>
      <c r="C20" s="5" t="s">
        <v>37</v>
      </c>
      <c r="D20" s="23" t="s">
        <v>24</v>
      </c>
      <c r="E20" s="12" t="s">
        <v>25</v>
      </c>
      <c r="F20" s="12" t="s">
        <v>26</v>
      </c>
      <c r="G20" s="12" t="s">
        <v>27</v>
      </c>
      <c r="H20" s="12" t="s">
        <v>27</v>
      </c>
      <c r="I20" s="12" t="s">
        <v>27</v>
      </c>
      <c r="J20" s="12" t="s">
        <v>28</v>
      </c>
      <c r="K20" s="12" t="s">
        <v>38</v>
      </c>
      <c r="L20" s="18"/>
      <c r="M20" s="18">
        <f>M21</f>
        <v>3500000</v>
      </c>
      <c r="N20" s="18">
        <f>N21</f>
        <v>6000000</v>
      </c>
    </row>
    <row r="21" spans="1:14" s="16" customFormat="1" ht="38.25" customHeight="1" x14ac:dyDescent="0.2">
      <c r="A21" s="24"/>
      <c r="B21" s="17"/>
      <c r="C21" s="5" t="s">
        <v>39</v>
      </c>
      <c r="D21" s="23" t="s">
        <v>24</v>
      </c>
      <c r="E21" s="12" t="s">
        <v>25</v>
      </c>
      <c r="F21" s="12" t="s">
        <v>26</v>
      </c>
      <c r="G21" s="12" t="s">
        <v>27</v>
      </c>
      <c r="H21" s="12" t="s">
        <v>27</v>
      </c>
      <c r="I21" s="12" t="s">
        <v>34</v>
      </c>
      <c r="J21" s="12" t="s">
        <v>28</v>
      </c>
      <c r="K21" s="12" t="s">
        <v>40</v>
      </c>
      <c r="L21" s="18"/>
      <c r="M21" s="25">
        <v>3500000</v>
      </c>
      <c r="N21" s="25">
        <v>6000000</v>
      </c>
    </row>
    <row r="22" spans="1:14" s="16" customFormat="1" ht="24" customHeight="1" x14ac:dyDescent="0.2">
      <c r="A22" s="19" t="s">
        <v>41</v>
      </c>
      <c r="B22" s="17"/>
      <c r="C22" s="16" t="s">
        <v>42</v>
      </c>
      <c r="D22" s="20" t="s">
        <v>24</v>
      </c>
      <c r="E22" s="21" t="s">
        <v>25</v>
      </c>
      <c r="F22" s="21" t="s">
        <v>43</v>
      </c>
      <c r="G22" s="21" t="s">
        <v>27</v>
      </c>
      <c r="H22" s="21" t="s">
        <v>27</v>
      </c>
      <c r="I22" s="21" t="s">
        <v>27</v>
      </c>
      <c r="J22" s="21" t="s">
        <v>28</v>
      </c>
      <c r="K22" s="21" t="s">
        <v>29</v>
      </c>
      <c r="L22" s="18"/>
      <c r="M22" s="26">
        <f>M23-M25</f>
        <v>-500000</v>
      </c>
      <c r="N22" s="26">
        <f>N23-N25</f>
        <v>-500000</v>
      </c>
    </row>
    <row r="23" spans="1:14" s="16" customFormat="1" ht="38.25" x14ac:dyDescent="0.2">
      <c r="A23" s="22" t="s">
        <v>44</v>
      </c>
      <c r="B23" s="17"/>
      <c r="C23" s="5" t="s">
        <v>45</v>
      </c>
      <c r="D23" s="23" t="s">
        <v>24</v>
      </c>
      <c r="E23" s="12" t="s">
        <v>25</v>
      </c>
      <c r="F23" s="12" t="s">
        <v>43</v>
      </c>
      <c r="G23" s="12" t="s">
        <v>25</v>
      </c>
      <c r="H23" s="12" t="s">
        <v>27</v>
      </c>
      <c r="I23" s="12" t="s">
        <v>27</v>
      </c>
      <c r="J23" s="12" t="s">
        <v>28</v>
      </c>
      <c r="K23" s="12" t="s">
        <v>32</v>
      </c>
      <c r="L23" s="18"/>
      <c r="M23" s="27">
        <f>M24</f>
        <v>0</v>
      </c>
      <c r="N23" s="27">
        <f>N24</f>
        <v>0</v>
      </c>
    </row>
    <row r="24" spans="1:14" s="16" customFormat="1" ht="38.25" x14ac:dyDescent="0.2">
      <c r="A24" s="19"/>
      <c r="B24" s="17"/>
      <c r="C24" s="3" t="s">
        <v>46</v>
      </c>
      <c r="D24" s="23" t="s">
        <v>24</v>
      </c>
      <c r="E24" s="12" t="s">
        <v>25</v>
      </c>
      <c r="F24" s="12" t="s">
        <v>43</v>
      </c>
      <c r="G24" s="12" t="s">
        <v>25</v>
      </c>
      <c r="H24" s="12" t="s">
        <v>27</v>
      </c>
      <c r="I24" s="12" t="s">
        <v>34</v>
      </c>
      <c r="J24" s="12" t="s">
        <v>28</v>
      </c>
      <c r="K24" s="12" t="s">
        <v>35</v>
      </c>
      <c r="L24" s="18"/>
      <c r="M24" s="27"/>
      <c r="N24" s="27"/>
    </row>
    <row r="25" spans="1:14" s="16" customFormat="1" ht="38.25" x14ac:dyDescent="0.2">
      <c r="A25" s="22" t="s">
        <v>47</v>
      </c>
      <c r="B25" s="17"/>
      <c r="C25" s="5" t="s">
        <v>48</v>
      </c>
      <c r="D25" s="23" t="s">
        <v>24</v>
      </c>
      <c r="E25" s="12" t="s">
        <v>25</v>
      </c>
      <c r="F25" s="12" t="s">
        <v>43</v>
      </c>
      <c r="G25" s="12" t="s">
        <v>25</v>
      </c>
      <c r="H25" s="12" t="s">
        <v>27</v>
      </c>
      <c r="I25" s="12" t="s">
        <v>27</v>
      </c>
      <c r="J25" s="12" t="s">
        <v>28</v>
      </c>
      <c r="K25" s="12" t="s">
        <v>38</v>
      </c>
      <c r="L25" s="18"/>
      <c r="M25" s="28">
        <f>M26</f>
        <v>500000</v>
      </c>
      <c r="N25" s="28">
        <f>N26</f>
        <v>500000</v>
      </c>
    </row>
    <row r="26" spans="1:14" s="16" customFormat="1" ht="38.25" x14ac:dyDescent="0.2">
      <c r="A26" s="19"/>
      <c r="B26" s="17"/>
      <c r="C26" s="3" t="s">
        <v>49</v>
      </c>
      <c r="D26" s="23" t="s">
        <v>24</v>
      </c>
      <c r="E26" s="12" t="s">
        <v>25</v>
      </c>
      <c r="F26" s="12" t="s">
        <v>43</v>
      </c>
      <c r="G26" s="12" t="s">
        <v>25</v>
      </c>
      <c r="H26" s="12" t="s">
        <v>27</v>
      </c>
      <c r="I26" s="12" t="s">
        <v>34</v>
      </c>
      <c r="J26" s="12" t="s">
        <v>28</v>
      </c>
      <c r="K26" s="12" t="s">
        <v>40</v>
      </c>
      <c r="L26" s="18"/>
      <c r="M26" s="29">
        <v>500000</v>
      </c>
      <c r="N26" s="29">
        <v>500000</v>
      </c>
    </row>
    <row r="27" spans="1:14" s="30" customFormat="1" ht="25.5" x14ac:dyDescent="0.2">
      <c r="A27" s="31" t="s">
        <v>50</v>
      </c>
      <c r="B27" s="32" t="s">
        <v>51</v>
      </c>
      <c r="C27" s="16" t="s">
        <v>52</v>
      </c>
      <c r="D27" s="20" t="s">
        <v>24</v>
      </c>
      <c r="E27" s="20" t="s">
        <v>25</v>
      </c>
      <c r="F27" s="20" t="s">
        <v>34</v>
      </c>
      <c r="G27" s="20" t="s">
        <v>27</v>
      </c>
      <c r="H27" s="20" t="s">
        <v>27</v>
      </c>
      <c r="I27" s="20" t="s">
        <v>27</v>
      </c>
      <c r="J27" s="20" t="s">
        <v>28</v>
      </c>
      <c r="K27" s="20" t="s">
        <v>29</v>
      </c>
      <c r="L27" s="33">
        <v>245485.2</v>
      </c>
      <c r="M27" s="34">
        <f>M32-M28</f>
        <v>1571846.9699989557</v>
      </c>
      <c r="N27" s="34">
        <f>N32-N28</f>
        <v>84962.77999997139</v>
      </c>
    </row>
    <row r="28" spans="1:14" x14ac:dyDescent="0.2">
      <c r="A28" s="35" t="s">
        <v>53</v>
      </c>
      <c r="B28" s="2" t="s">
        <v>54</v>
      </c>
      <c r="C28" s="3" t="s">
        <v>55</v>
      </c>
      <c r="D28" s="23" t="s">
        <v>24</v>
      </c>
      <c r="E28" s="23" t="s">
        <v>25</v>
      </c>
      <c r="F28" s="23" t="s">
        <v>34</v>
      </c>
      <c r="G28" s="23" t="s">
        <v>27</v>
      </c>
      <c r="H28" s="23" t="s">
        <v>27</v>
      </c>
      <c r="I28" s="23" t="s">
        <v>27</v>
      </c>
      <c r="J28" s="23" t="s">
        <v>28</v>
      </c>
      <c r="K28" s="23" t="s">
        <v>56</v>
      </c>
      <c r="L28" s="36">
        <v>-32397887.399999999</v>
      </c>
      <c r="M28" s="37">
        <f t="shared" ref="M28:N30" si="0">M29</f>
        <v>696884668.09000003</v>
      </c>
      <c r="N28" s="37">
        <f t="shared" si="0"/>
        <v>716971832.97000003</v>
      </c>
    </row>
    <row r="29" spans="1:14" x14ac:dyDescent="0.2">
      <c r="A29" s="35"/>
      <c r="B29" s="2" t="s">
        <v>57</v>
      </c>
      <c r="C29" s="3" t="s">
        <v>58</v>
      </c>
      <c r="D29" s="23" t="s">
        <v>24</v>
      </c>
      <c r="E29" s="23" t="s">
        <v>25</v>
      </c>
      <c r="F29" s="23" t="s">
        <v>34</v>
      </c>
      <c r="G29" s="23" t="s">
        <v>26</v>
      </c>
      <c r="H29" s="23" t="s">
        <v>27</v>
      </c>
      <c r="I29" s="23" t="s">
        <v>27</v>
      </c>
      <c r="J29" s="23" t="s">
        <v>28</v>
      </c>
      <c r="K29" s="23" t="s">
        <v>56</v>
      </c>
      <c r="L29" s="36">
        <v>-32397887.399999999</v>
      </c>
      <c r="M29" s="37">
        <f t="shared" si="0"/>
        <v>696884668.09000003</v>
      </c>
      <c r="N29" s="37">
        <f t="shared" si="0"/>
        <v>716971832.97000003</v>
      </c>
    </row>
    <row r="30" spans="1:14" x14ac:dyDescent="0.2">
      <c r="A30" s="35"/>
      <c r="B30" s="2" t="s">
        <v>59</v>
      </c>
      <c r="C30" s="3" t="s">
        <v>60</v>
      </c>
      <c r="D30" s="23" t="s">
        <v>24</v>
      </c>
      <c r="E30" s="23" t="s">
        <v>25</v>
      </c>
      <c r="F30" s="23" t="s">
        <v>34</v>
      </c>
      <c r="G30" s="23" t="s">
        <v>26</v>
      </c>
      <c r="H30" s="23" t="s">
        <v>25</v>
      </c>
      <c r="I30" s="23" t="s">
        <v>27</v>
      </c>
      <c r="J30" s="23" t="s">
        <v>28</v>
      </c>
      <c r="K30" s="23" t="s">
        <v>61</v>
      </c>
      <c r="L30" s="36">
        <v>-32397887.399999999</v>
      </c>
      <c r="M30" s="37">
        <f t="shared" si="0"/>
        <v>696884668.09000003</v>
      </c>
      <c r="N30" s="37">
        <f t="shared" si="0"/>
        <v>716971832.97000003</v>
      </c>
    </row>
    <row r="31" spans="1:14" ht="25.5" x14ac:dyDescent="0.2">
      <c r="A31" s="35"/>
      <c r="B31" s="2" t="s">
        <v>62</v>
      </c>
      <c r="C31" s="3" t="s">
        <v>63</v>
      </c>
      <c r="D31" s="23" t="s">
        <v>24</v>
      </c>
      <c r="E31" s="23" t="s">
        <v>25</v>
      </c>
      <c r="F31" s="23" t="s">
        <v>34</v>
      </c>
      <c r="G31" s="23" t="s">
        <v>26</v>
      </c>
      <c r="H31" s="23" t="s">
        <v>25</v>
      </c>
      <c r="I31" s="23" t="s">
        <v>34</v>
      </c>
      <c r="J31" s="23" t="s">
        <v>28</v>
      </c>
      <c r="K31" s="23" t="s">
        <v>61</v>
      </c>
      <c r="L31" s="36">
        <v>-32397887.399999999</v>
      </c>
      <c r="M31" s="38">
        <f>690884668.09+M41+M24+M19</f>
        <v>696884668.09000003</v>
      </c>
      <c r="N31" s="38">
        <f>705971832.97+N41+N24+N19</f>
        <v>716971832.97000003</v>
      </c>
    </row>
    <row r="32" spans="1:14" x14ac:dyDescent="0.2">
      <c r="A32" s="35" t="s">
        <v>64</v>
      </c>
      <c r="B32" s="2" t="s">
        <v>65</v>
      </c>
      <c r="C32" s="3" t="s">
        <v>66</v>
      </c>
      <c r="D32" s="23" t="s">
        <v>24</v>
      </c>
      <c r="E32" s="23" t="s">
        <v>25</v>
      </c>
      <c r="F32" s="23" t="s">
        <v>34</v>
      </c>
      <c r="G32" s="23" t="s">
        <v>27</v>
      </c>
      <c r="H32" s="23" t="s">
        <v>27</v>
      </c>
      <c r="I32" s="23" t="s">
        <v>27</v>
      </c>
      <c r="J32" s="23" t="s">
        <v>28</v>
      </c>
      <c r="K32" s="23" t="s">
        <v>67</v>
      </c>
      <c r="L32" s="36">
        <v>32643372.600000001</v>
      </c>
      <c r="M32" s="37">
        <f t="shared" ref="M32:N34" si="1">M33</f>
        <v>698456515.05999899</v>
      </c>
      <c r="N32" s="37">
        <f t="shared" si="1"/>
        <v>717056795.75</v>
      </c>
    </row>
    <row r="33" spans="1:14" x14ac:dyDescent="0.2">
      <c r="A33" s="35"/>
      <c r="B33" s="2" t="s">
        <v>68</v>
      </c>
      <c r="C33" s="3" t="s">
        <v>69</v>
      </c>
      <c r="D33" s="23" t="s">
        <v>24</v>
      </c>
      <c r="E33" s="23" t="s">
        <v>25</v>
      </c>
      <c r="F33" s="23" t="s">
        <v>34</v>
      </c>
      <c r="G33" s="23" t="s">
        <v>26</v>
      </c>
      <c r="H33" s="23" t="s">
        <v>27</v>
      </c>
      <c r="I33" s="23" t="s">
        <v>27</v>
      </c>
      <c r="J33" s="23" t="s">
        <v>28</v>
      </c>
      <c r="K33" s="23" t="s">
        <v>67</v>
      </c>
      <c r="L33" s="36">
        <v>32643372.600000001</v>
      </c>
      <c r="M33" s="37">
        <f t="shared" si="1"/>
        <v>698456515.05999899</v>
      </c>
      <c r="N33" s="37">
        <f t="shared" si="1"/>
        <v>717056795.75</v>
      </c>
    </row>
    <row r="34" spans="1:14" x14ac:dyDescent="0.2">
      <c r="A34" s="35"/>
      <c r="B34" s="2" t="s">
        <v>70</v>
      </c>
      <c r="C34" s="3" t="s">
        <v>71</v>
      </c>
      <c r="D34" s="23" t="s">
        <v>24</v>
      </c>
      <c r="E34" s="23" t="s">
        <v>25</v>
      </c>
      <c r="F34" s="23" t="s">
        <v>34</v>
      </c>
      <c r="G34" s="23" t="s">
        <v>26</v>
      </c>
      <c r="H34" s="23" t="s">
        <v>25</v>
      </c>
      <c r="I34" s="23" t="s">
        <v>27</v>
      </c>
      <c r="J34" s="23" t="s">
        <v>28</v>
      </c>
      <c r="K34" s="23" t="s">
        <v>72</v>
      </c>
      <c r="L34" s="36">
        <v>32643372.600000001</v>
      </c>
      <c r="M34" s="37">
        <f t="shared" si="1"/>
        <v>698456515.05999899</v>
      </c>
      <c r="N34" s="37">
        <f t="shared" si="1"/>
        <v>717056795.75</v>
      </c>
    </row>
    <row r="35" spans="1:14" ht="25.5" x14ac:dyDescent="0.2">
      <c r="A35" s="35"/>
      <c r="B35" s="2" t="s">
        <v>73</v>
      </c>
      <c r="C35" s="3" t="s">
        <v>74</v>
      </c>
      <c r="D35" s="23" t="s">
        <v>24</v>
      </c>
      <c r="E35" s="23" t="s">
        <v>25</v>
      </c>
      <c r="F35" s="23" t="s">
        <v>34</v>
      </c>
      <c r="G35" s="23" t="s">
        <v>26</v>
      </c>
      <c r="H35" s="23" t="s">
        <v>25</v>
      </c>
      <c r="I35" s="23" t="s">
        <v>34</v>
      </c>
      <c r="J35" s="23" t="s">
        <v>28</v>
      </c>
      <c r="K35" s="23" t="s">
        <v>72</v>
      </c>
      <c r="L35" s="36">
        <v>32643372.600000001</v>
      </c>
      <c r="M35" s="37">
        <f>694456515.059999+M39+M25+M44+M20</f>
        <v>698456515.05999899</v>
      </c>
      <c r="N35" s="37">
        <f>710556795.75+N39+N25+N44+N20</f>
        <v>717056795.75</v>
      </c>
    </row>
    <row r="36" spans="1:14" s="30" customFormat="1" ht="25.5" hidden="1" x14ac:dyDescent="0.2">
      <c r="A36" s="31" t="s">
        <v>75</v>
      </c>
      <c r="B36" s="32" t="s">
        <v>76</v>
      </c>
      <c r="C36" s="16" t="s">
        <v>77</v>
      </c>
      <c r="D36" s="20" t="s">
        <v>24</v>
      </c>
      <c r="E36" s="20" t="s">
        <v>25</v>
      </c>
      <c r="F36" s="20" t="s">
        <v>78</v>
      </c>
      <c r="G36" s="20" t="s">
        <v>27</v>
      </c>
      <c r="H36" s="20" t="s">
        <v>27</v>
      </c>
      <c r="I36" s="20" t="s">
        <v>27</v>
      </c>
      <c r="J36" s="20" t="s">
        <v>28</v>
      </c>
      <c r="K36" s="20" t="s">
        <v>29</v>
      </c>
      <c r="L36" s="33">
        <v>-272738</v>
      </c>
      <c r="M36" s="34">
        <f>M37+M40</f>
        <v>0</v>
      </c>
      <c r="N36" s="34">
        <f>N37+N40</f>
        <v>0</v>
      </c>
    </row>
    <row r="37" spans="1:14" ht="25.5" hidden="1" x14ac:dyDescent="0.2">
      <c r="A37" s="39" t="s">
        <v>79</v>
      </c>
      <c r="C37" s="16" t="s">
        <v>80</v>
      </c>
      <c r="D37" s="20" t="s">
        <v>24</v>
      </c>
      <c r="E37" s="20" t="s">
        <v>25</v>
      </c>
      <c r="F37" s="20" t="s">
        <v>78</v>
      </c>
      <c r="G37" s="20" t="s">
        <v>81</v>
      </c>
      <c r="H37" s="20" t="s">
        <v>27</v>
      </c>
      <c r="I37" s="20" t="s">
        <v>27</v>
      </c>
      <c r="J37" s="20" t="s">
        <v>28</v>
      </c>
      <c r="K37" s="20" t="s">
        <v>29</v>
      </c>
      <c r="L37" s="33"/>
      <c r="M37" s="34">
        <f>-M38</f>
        <v>0</v>
      </c>
      <c r="N37" s="34">
        <f>-N38</f>
        <v>0</v>
      </c>
    </row>
    <row r="38" spans="1:14" ht="76.5" hidden="1" x14ac:dyDescent="0.2">
      <c r="A38" s="39"/>
      <c r="C38" s="3" t="s">
        <v>82</v>
      </c>
      <c r="D38" s="23" t="s">
        <v>24</v>
      </c>
      <c r="E38" s="23" t="s">
        <v>25</v>
      </c>
      <c r="F38" s="23" t="s">
        <v>78</v>
      </c>
      <c r="G38" s="23" t="s">
        <v>81</v>
      </c>
      <c r="H38" s="23" t="s">
        <v>25</v>
      </c>
      <c r="I38" s="23" t="s">
        <v>27</v>
      </c>
      <c r="J38" s="23" t="s">
        <v>28</v>
      </c>
      <c r="K38" s="23" t="s">
        <v>38</v>
      </c>
      <c r="L38" s="36"/>
      <c r="M38" s="37">
        <f>M39</f>
        <v>0</v>
      </c>
      <c r="N38" s="37">
        <f>N39</f>
        <v>0</v>
      </c>
    </row>
    <row r="39" spans="1:14" ht="76.5" hidden="1" x14ac:dyDescent="0.2">
      <c r="A39" s="35"/>
      <c r="C39" s="3" t="s">
        <v>83</v>
      </c>
      <c r="D39" s="23" t="s">
        <v>24</v>
      </c>
      <c r="E39" s="40" t="s">
        <v>25</v>
      </c>
      <c r="F39" s="40" t="s">
        <v>78</v>
      </c>
      <c r="G39" s="40" t="s">
        <v>81</v>
      </c>
      <c r="H39" s="40" t="s">
        <v>25</v>
      </c>
      <c r="I39" s="40" t="s">
        <v>34</v>
      </c>
      <c r="J39" s="40" t="s">
        <v>28</v>
      </c>
      <c r="K39" s="40" t="s">
        <v>40</v>
      </c>
      <c r="L39" s="36"/>
      <c r="M39" s="38"/>
      <c r="N39" s="38"/>
    </row>
    <row r="40" spans="1:14" ht="25.5" hidden="1" x14ac:dyDescent="0.2">
      <c r="A40" s="39" t="s">
        <v>84</v>
      </c>
      <c r="C40" s="16" t="s">
        <v>85</v>
      </c>
      <c r="D40" s="20" t="s">
        <v>24</v>
      </c>
      <c r="E40" s="20" t="s">
        <v>25</v>
      </c>
      <c r="F40" s="20" t="s">
        <v>78</v>
      </c>
      <c r="G40" s="20" t="s">
        <v>34</v>
      </c>
      <c r="H40" s="20" t="s">
        <v>27</v>
      </c>
      <c r="I40" s="20" t="s">
        <v>27</v>
      </c>
      <c r="J40" s="20" t="s">
        <v>28</v>
      </c>
      <c r="K40" s="20" t="s">
        <v>29</v>
      </c>
      <c r="L40" s="36"/>
      <c r="M40" s="34">
        <f>M41-M44</f>
        <v>0</v>
      </c>
      <c r="N40" s="34">
        <f>N41-N44</f>
        <v>0</v>
      </c>
    </row>
    <row r="41" spans="1:14" ht="25.5" hidden="1" x14ac:dyDescent="0.2">
      <c r="A41" s="39" t="s">
        <v>86</v>
      </c>
      <c r="C41" s="3" t="s">
        <v>87</v>
      </c>
      <c r="D41" s="23" t="s">
        <v>24</v>
      </c>
      <c r="E41" s="23" t="s">
        <v>25</v>
      </c>
      <c r="F41" s="23" t="s">
        <v>78</v>
      </c>
      <c r="G41" s="23" t="s">
        <v>34</v>
      </c>
      <c r="H41" s="23" t="s">
        <v>27</v>
      </c>
      <c r="I41" s="23" t="s">
        <v>27</v>
      </c>
      <c r="J41" s="23" t="s">
        <v>28</v>
      </c>
      <c r="K41" s="23" t="s">
        <v>67</v>
      </c>
      <c r="L41" s="36"/>
      <c r="M41" s="37">
        <f t="shared" ref="M41:M45" si="2">M42</f>
        <v>0</v>
      </c>
      <c r="N41" s="37">
        <f t="shared" ref="N41:N45" si="3">N42</f>
        <v>0</v>
      </c>
    </row>
    <row r="42" spans="1:14" ht="38.25" hidden="1" x14ac:dyDescent="0.2">
      <c r="A42" s="39"/>
      <c r="C42" s="41" t="s">
        <v>88</v>
      </c>
      <c r="D42" s="23" t="s">
        <v>24</v>
      </c>
      <c r="E42" s="23" t="s">
        <v>25</v>
      </c>
      <c r="F42" s="23" t="s">
        <v>78</v>
      </c>
      <c r="G42" s="23" t="s">
        <v>34</v>
      </c>
      <c r="H42" s="23" t="s">
        <v>26</v>
      </c>
      <c r="I42" s="23" t="s">
        <v>27</v>
      </c>
      <c r="J42" s="23" t="s">
        <v>28</v>
      </c>
      <c r="K42" s="23" t="s">
        <v>67</v>
      </c>
      <c r="L42" s="36"/>
      <c r="M42" s="37">
        <f t="shared" si="2"/>
        <v>0</v>
      </c>
      <c r="N42" s="37">
        <f t="shared" si="3"/>
        <v>0</v>
      </c>
    </row>
    <row r="43" spans="1:14" ht="51" hidden="1" x14ac:dyDescent="0.2">
      <c r="A43" s="39"/>
      <c r="C43" s="41" t="s">
        <v>89</v>
      </c>
      <c r="D43" s="23" t="s">
        <v>24</v>
      </c>
      <c r="E43" s="23" t="s">
        <v>25</v>
      </c>
      <c r="F43" s="23" t="s">
        <v>78</v>
      </c>
      <c r="G43" s="23" t="s">
        <v>34</v>
      </c>
      <c r="H43" s="23" t="s">
        <v>26</v>
      </c>
      <c r="I43" s="23" t="s">
        <v>34</v>
      </c>
      <c r="J43" s="23" t="s">
        <v>28</v>
      </c>
      <c r="K43" s="23" t="s">
        <v>90</v>
      </c>
      <c r="L43" s="36"/>
      <c r="M43" s="37"/>
      <c r="N43" s="37"/>
    </row>
    <row r="44" spans="1:14" ht="25.5" hidden="1" x14ac:dyDescent="0.2">
      <c r="A44" s="39" t="s">
        <v>91</v>
      </c>
      <c r="C44" s="3" t="s">
        <v>92</v>
      </c>
      <c r="D44" s="23" t="s">
        <v>24</v>
      </c>
      <c r="E44" s="23" t="s">
        <v>25</v>
      </c>
      <c r="F44" s="23" t="s">
        <v>78</v>
      </c>
      <c r="G44" s="23" t="s">
        <v>34</v>
      </c>
      <c r="H44" s="23" t="s">
        <v>27</v>
      </c>
      <c r="I44" s="23" t="s">
        <v>27</v>
      </c>
      <c r="J44" s="23" t="s">
        <v>28</v>
      </c>
      <c r="K44" s="23" t="s">
        <v>56</v>
      </c>
      <c r="L44" s="36"/>
      <c r="M44" s="37">
        <f t="shared" si="2"/>
        <v>0</v>
      </c>
      <c r="N44" s="37">
        <f t="shared" si="3"/>
        <v>0</v>
      </c>
    </row>
    <row r="45" spans="1:14" ht="39" hidden="1" customHeight="1" x14ac:dyDescent="0.2">
      <c r="A45" s="39"/>
      <c r="C45" s="3" t="s">
        <v>93</v>
      </c>
      <c r="D45" s="23" t="s">
        <v>24</v>
      </c>
      <c r="E45" s="23" t="s">
        <v>25</v>
      </c>
      <c r="F45" s="23" t="s">
        <v>78</v>
      </c>
      <c r="G45" s="23" t="s">
        <v>34</v>
      </c>
      <c r="H45" s="23" t="s">
        <v>26</v>
      </c>
      <c r="I45" s="23" t="s">
        <v>27</v>
      </c>
      <c r="J45" s="23" t="s">
        <v>28</v>
      </c>
      <c r="K45" s="23" t="s">
        <v>56</v>
      </c>
      <c r="L45" s="36"/>
      <c r="M45" s="37">
        <f t="shared" si="2"/>
        <v>0</v>
      </c>
      <c r="N45" s="37">
        <f t="shared" si="3"/>
        <v>0</v>
      </c>
    </row>
    <row r="46" spans="1:14" ht="37.5" hidden="1" customHeight="1" x14ac:dyDescent="0.2">
      <c r="A46" s="39"/>
      <c r="C46" s="3" t="s">
        <v>94</v>
      </c>
      <c r="D46" s="23" t="s">
        <v>24</v>
      </c>
      <c r="E46" s="23" t="s">
        <v>25</v>
      </c>
      <c r="F46" s="23" t="s">
        <v>78</v>
      </c>
      <c r="G46" s="23" t="s">
        <v>34</v>
      </c>
      <c r="H46" s="23" t="s">
        <v>26</v>
      </c>
      <c r="I46" s="23" t="s">
        <v>34</v>
      </c>
      <c r="J46" s="23" t="s">
        <v>28</v>
      </c>
      <c r="K46" s="23" t="s">
        <v>95</v>
      </c>
      <c r="L46" s="36"/>
      <c r="M46" s="37"/>
      <c r="N46" s="37"/>
    </row>
    <row r="47" spans="1:14" s="30" customFormat="1" ht="25.5" x14ac:dyDescent="0.2">
      <c r="A47" s="31"/>
      <c r="B47" s="32" t="s">
        <v>96</v>
      </c>
      <c r="C47" s="16" t="s">
        <v>209</v>
      </c>
      <c r="D47" s="20" t="s">
        <v>29</v>
      </c>
      <c r="E47" s="20" t="s">
        <v>27</v>
      </c>
      <c r="F47" s="20" t="s">
        <v>27</v>
      </c>
      <c r="G47" s="20" t="s">
        <v>27</v>
      </c>
      <c r="H47" s="20" t="s">
        <v>27</v>
      </c>
      <c r="I47" s="20" t="s">
        <v>27</v>
      </c>
      <c r="J47" s="20" t="s">
        <v>28</v>
      </c>
      <c r="K47" s="20" t="s">
        <v>29</v>
      </c>
      <c r="L47" s="33">
        <v>1696521.1</v>
      </c>
      <c r="M47" s="34">
        <f>M22+M27+M36+M17</f>
        <v>3571846.9699989557</v>
      </c>
      <c r="N47" s="34">
        <f>N22+N27+N36+N17</f>
        <v>4584962.7799999714</v>
      </c>
    </row>
  </sheetData>
  <mergeCells count="13">
    <mergeCell ref="A1:N1"/>
    <mergeCell ref="A2:N2"/>
    <mergeCell ref="A5:N5"/>
    <mergeCell ref="A6:N6"/>
    <mergeCell ref="H7:I7"/>
    <mergeCell ref="A9:N9"/>
    <mergeCell ref="A14:A15"/>
    <mergeCell ref="B14:B15"/>
    <mergeCell ref="C14:C15"/>
    <mergeCell ref="D14:K15"/>
    <mergeCell ref="L14:L15"/>
    <mergeCell ref="M14:M15"/>
    <mergeCell ref="N14:N15"/>
  </mergeCells>
  <pageMargins left="0.47244099999999989" right="0.23622000000000001" top="0.78740199999999982" bottom="0.78740199999999982" header="0.51181100000000002" footer="0.51181100000000002"/>
  <pageSetup paperSize="9" scale="76" fitToHeight="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IW55"/>
  <sheetViews>
    <sheetView workbookViewId="0"/>
  </sheetViews>
  <sheetFormatPr defaultRowHeight="12.75" customHeight="1" x14ac:dyDescent="0.2"/>
  <cols>
    <col min="1" max="2" width="9.140625" style="42" customWidth="1"/>
    <col min="3" max="3" width="9.140625" style="14" customWidth="1"/>
    <col min="4" max="257" width="9.140625" style="42" customWidth="1"/>
  </cols>
  <sheetData>
    <row r="2" spans="1:2" ht="12.75" customHeight="1" x14ac:dyDescent="0.2">
      <c r="B2" s="14">
        <v>6</v>
      </c>
    </row>
    <row r="3" spans="1:2" ht="12.75" customHeight="1" x14ac:dyDescent="0.2">
      <c r="B3" s="14"/>
    </row>
    <row r="4" spans="1:2" ht="12.75" customHeight="1" x14ac:dyDescent="0.2">
      <c r="B4" s="42">
        <f>Лист1!$B$4:$L$47</f>
        <v>0</v>
      </c>
    </row>
    <row r="5" spans="1:2" ht="12.75" customHeight="1" x14ac:dyDescent="0.2">
      <c r="B5" s="14">
        <v>1.05</v>
      </c>
    </row>
    <row r="6" spans="1:2" ht="12.75" customHeight="1" x14ac:dyDescent="0.2">
      <c r="B6" s="14" t="s">
        <v>97</v>
      </c>
    </row>
    <row r="7" spans="1:2" ht="12.75" customHeight="1" x14ac:dyDescent="0.2">
      <c r="B7" s="14"/>
    </row>
    <row r="8" spans="1:2" ht="12.75" customHeight="1" x14ac:dyDescent="0.2">
      <c r="B8" s="14"/>
    </row>
    <row r="9" spans="1:2" ht="12.75" customHeight="1" x14ac:dyDescent="0.2">
      <c r="B9" s="14"/>
    </row>
    <row r="10" spans="1:2" ht="12.75" customHeight="1" x14ac:dyDescent="0.2">
      <c r="B10" s="14"/>
    </row>
    <row r="11" spans="1:2" ht="12.75" customHeight="1" x14ac:dyDescent="0.2">
      <c r="B11" s="14"/>
    </row>
    <row r="12" spans="1:2" ht="12.75" customHeight="1" x14ac:dyDescent="0.2">
      <c r="B12" s="14"/>
    </row>
    <row r="13" spans="1:2" ht="12.75" customHeight="1" x14ac:dyDescent="0.2">
      <c r="B13" s="14">
        <v>21</v>
      </c>
    </row>
    <row r="14" spans="1:2" ht="12.75" customHeight="1" x14ac:dyDescent="0.2">
      <c r="B14" s="42" t="e">
        <f>(Лист1!#REF!)</f>
        <v>#REF!</v>
      </c>
    </row>
    <row r="15" spans="1:2" ht="12.75" customHeight="1" x14ac:dyDescent="0.2">
      <c r="A15" s="14" t="s">
        <v>98</v>
      </c>
      <c r="B15" s="14">
        <v>2989</v>
      </c>
    </row>
    <row r="16" spans="1:2" ht="12.75" customHeight="1" x14ac:dyDescent="0.2">
      <c r="A16" s="14">
        <v>1</v>
      </c>
      <c r="B16" s="42" t="s">
        <v>99</v>
      </c>
    </row>
    <row r="17" spans="1:17" ht="12.75" customHeight="1" x14ac:dyDescent="0.2">
      <c r="B17" s="42" t="s">
        <v>100</v>
      </c>
    </row>
    <row r="18" spans="1:17" ht="12.75" customHeight="1" x14ac:dyDescent="0.2">
      <c r="A18" s="14" t="e">
        <f>Лист1!#REF!</f>
        <v>#REF!</v>
      </c>
      <c r="B18" s="42" t="s">
        <v>101</v>
      </c>
    </row>
    <row r="19" spans="1:17" ht="12.75" customHeight="1" x14ac:dyDescent="0.2">
      <c r="A19" s="14">
        <f>Лист1!16:16</f>
        <v>0</v>
      </c>
      <c r="B19" s="14" t="s">
        <v>102</v>
      </c>
      <c r="C19" s="14">
        <v>2</v>
      </c>
      <c r="D19" s="42" t="s">
        <v>103</v>
      </c>
      <c r="E19" s="42" t="s">
        <v>104</v>
      </c>
      <c r="F19" s="42" t="s">
        <v>105</v>
      </c>
      <c r="G19" s="42" t="s">
        <v>106</v>
      </c>
      <c r="H19" s="42" t="s">
        <v>107</v>
      </c>
      <c r="I19" s="42" t="s">
        <v>108</v>
      </c>
      <c r="J19" s="42" t="s">
        <v>109</v>
      </c>
      <c r="K19" s="42" t="s">
        <v>110</v>
      </c>
      <c r="L19" s="42" t="s">
        <v>111</v>
      </c>
      <c r="M19" s="42" t="s">
        <v>112</v>
      </c>
      <c r="N19" s="42" t="s">
        <v>113</v>
      </c>
    </row>
    <row r="20" spans="1:17" ht="12.75" customHeight="1" x14ac:dyDescent="0.2">
      <c r="C20" s="42">
        <v>0.7055475115776062</v>
      </c>
      <c r="D20" s="42" t="s">
        <v>103</v>
      </c>
      <c r="E20" s="42" t="s">
        <v>104</v>
      </c>
      <c r="F20" s="42" t="s">
        <v>105</v>
      </c>
      <c r="G20" s="42" t="s">
        <v>114</v>
      </c>
      <c r="H20" s="42" t="s">
        <v>115</v>
      </c>
      <c r="I20" s="42" t="s">
        <v>116</v>
      </c>
      <c r="J20" s="42" t="s">
        <v>117</v>
      </c>
      <c r="K20" s="42" t="s">
        <v>118</v>
      </c>
      <c r="L20" s="42" t="s">
        <v>119</v>
      </c>
      <c r="M20" s="42" t="s">
        <v>120</v>
      </c>
      <c r="N20" s="42" t="s">
        <v>121</v>
      </c>
      <c r="O20" s="42" t="s">
        <v>122</v>
      </c>
      <c r="P20" s="42" t="s">
        <v>123</v>
      </c>
      <c r="Q20" s="42" t="s">
        <v>124</v>
      </c>
    </row>
    <row r="21" spans="1:17" s="14" customFormat="1" ht="12.75" customHeight="1" x14ac:dyDescent="0.2">
      <c r="C21" s="14" t="s">
        <v>125</v>
      </c>
      <c r="D21" s="14" t="s">
        <v>126</v>
      </c>
      <c r="E21" s="14" t="s">
        <v>127</v>
      </c>
      <c r="F21" s="14" t="s">
        <v>128</v>
      </c>
      <c r="G21" s="14" t="s">
        <v>129</v>
      </c>
      <c r="H21" s="14" t="s">
        <v>130</v>
      </c>
      <c r="I21" s="14" t="s">
        <v>131</v>
      </c>
      <c r="J21" s="14" t="s">
        <v>132</v>
      </c>
      <c r="K21" s="14" t="s">
        <v>133</v>
      </c>
      <c r="L21" s="14" t="s">
        <v>134</v>
      </c>
      <c r="M21" s="14" t="s">
        <v>135</v>
      </c>
      <c r="N21" s="14" t="s">
        <v>136</v>
      </c>
    </row>
    <row r="22" spans="1:17" ht="12.75" customHeight="1" x14ac:dyDescent="0.2">
      <c r="C22" s="14" t="s">
        <v>137</v>
      </c>
      <c r="O22" s="42">
        <v>2</v>
      </c>
      <c r="P22" s="42" t="s">
        <v>138</v>
      </c>
      <c r="Q22" s="42" t="s">
        <v>139</v>
      </c>
    </row>
    <row r="23" spans="1:17" ht="12.75" customHeight="1" x14ac:dyDescent="0.2">
      <c r="C23" s="14" t="s">
        <v>140</v>
      </c>
      <c r="O23" s="42">
        <v>3</v>
      </c>
      <c r="P23" s="42" t="s">
        <v>138</v>
      </c>
      <c r="Q23" s="42" t="s">
        <v>141</v>
      </c>
    </row>
    <row r="24" spans="1:17" ht="12.75" customHeight="1" x14ac:dyDescent="0.2">
      <c r="C24" s="14" t="s">
        <v>142</v>
      </c>
      <c r="O24" s="42">
        <v>4</v>
      </c>
      <c r="P24" s="42" t="s">
        <v>138</v>
      </c>
      <c r="Q24" s="42" t="s">
        <v>143</v>
      </c>
    </row>
    <row r="25" spans="1:17" ht="12.75" customHeight="1" x14ac:dyDescent="0.2">
      <c r="C25" s="14" t="s">
        <v>144</v>
      </c>
      <c r="O25" s="42">
        <v>5</v>
      </c>
      <c r="P25" s="42" t="s">
        <v>138</v>
      </c>
      <c r="Q25" s="42" t="s">
        <v>145</v>
      </c>
    </row>
    <row r="26" spans="1:17" ht="12.75" customHeight="1" x14ac:dyDescent="0.2">
      <c r="C26" s="14" t="s">
        <v>146</v>
      </c>
      <c r="O26" s="42">
        <v>7</v>
      </c>
      <c r="P26" s="42" t="s">
        <v>138</v>
      </c>
      <c r="Q26" s="42" t="s">
        <v>147</v>
      </c>
    </row>
    <row r="27" spans="1:17" ht="12.75" customHeight="1" x14ac:dyDescent="0.2">
      <c r="C27" s="14" t="s">
        <v>148</v>
      </c>
      <c r="O27" s="42">
        <v>8</v>
      </c>
      <c r="P27" s="42" t="s">
        <v>138</v>
      </c>
      <c r="Q27" s="42" t="s">
        <v>149</v>
      </c>
    </row>
    <row r="28" spans="1:17" ht="12.75" customHeight="1" x14ac:dyDescent="0.2">
      <c r="C28" s="14" t="s">
        <v>150</v>
      </c>
      <c r="O28" s="42">
        <v>9</v>
      </c>
      <c r="P28" s="42" t="s">
        <v>138</v>
      </c>
      <c r="Q28" s="42" t="s">
        <v>151</v>
      </c>
    </row>
    <row r="29" spans="1:17" ht="12.75" customHeight="1" x14ac:dyDescent="0.2">
      <c r="C29" s="14" t="s">
        <v>152</v>
      </c>
      <c r="O29" s="42">
        <v>10</v>
      </c>
      <c r="P29" s="42" t="s">
        <v>138</v>
      </c>
      <c r="Q29" s="42" t="s">
        <v>153</v>
      </c>
    </row>
    <row r="30" spans="1:17" ht="12.75" customHeight="1" x14ac:dyDescent="0.2">
      <c r="C30" s="14" t="s">
        <v>154</v>
      </c>
      <c r="O30" s="42">
        <v>11</v>
      </c>
      <c r="P30" s="42" t="s">
        <v>155</v>
      </c>
      <c r="Q30" s="42" t="s">
        <v>156</v>
      </c>
    </row>
    <row r="31" spans="1:17" ht="12.75" customHeight="1" x14ac:dyDescent="0.2">
      <c r="C31" s="14" t="s">
        <v>157</v>
      </c>
      <c r="O31" s="42">
        <v>12</v>
      </c>
      <c r="P31" s="42" t="s">
        <v>155</v>
      </c>
      <c r="Q31" s="42" t="s">
        <v>158</v>
      </c>
    </row>
    <row r="32" spans="1:17" ht="12.75" customHeight="1" x14ac:dyDescent="0.2">
      <c r="C32" s="14" t="s">
        <v>159</v>
      </c>
      <c r="O32" s="42">
        <v>13</v>
      </c>
      <c r="P32" s="42" t="s">
        <v>155</v>
      </c>
      <c r="Q32" s="42" t="s">
        <v>160</v>
      </c>
    </row>
    <row r="33" spans="3:17" ht="12.75" customHeight="1" x14ac:dyDescent="0.2">
      <c r="C33" s="14" t="s">
        <v>161</v>
      </c>
      <c r="O33" s="42">
        <v>14</v>
      </c>
      <c r="P33" s="42" t="s">
        <v>155</v>
      </c>
      <c r="Q33" s="42" t="s">
        <v>162</v>
      </c>
    </row>
    <row r="34" spans="3:17" ht="12.75" customHeight="1" x14ac:dyDescent="0.2">
      <c r="C34" s="14" t="s">
        <v>163</v>
      </c>
      <c r="O34" s="42">
        <v>15</v>
      </c>
      <c r="P34" s="42" t="s">
        <v>155</v>
      </c>
      <c r="Q34" s="42" t="s">
        <v>164</v>
      </c>
    </row>
    <row r="35" spans="3:17" ht="12.75" customHeight="1" x14ac:dyDescent="0.2">
      <c r="C35" s="14" t="s">
        <v>165</v>
      </c>
      <c r="O35" s="42">
        <v>16</v>
      </c>
      <c r="P35" s="42" t="s">
        <v>155</v>
      </c>
      <c r="Q35" s="42" t="s">
        <v>166</v>
      </c>
    </row>
    <row r="36" spans="3:17" ht="12.75" customHeight="1" x14ac:dyDescent="0.2">
      <c r="C36" s="14" t="s">
        <v>167</v>
      </c>
      <c r="O36" s="42">
        <v>17</v>
      </c>
      <c r="P36" s="42" t="s">
        <v>155</v>
      </c>
      <c r="Q36" s="42" t="s">
        <v>168</v>
      </c>
    </row>
    <row r="37" spans="3:17" ht="12.75" customHeight="1" x14ac:dyDescent="0.2">
      <c r="C37" s="14" t="s">
        <v>169</v>
      </c>
      <c r="O37" s="42">
        <v>18</v>
      </c>
      <c r="P37" s="42" t="s">
        <v>155</v>
      </c>
      <c r="Q37" s="42" t="s">
        <v>170</v>
      </c>
    </row>
    <row r="38" spans="3:17" ht="12.75" customHeight="1" x14ac:dyDescent="0.2">
      <c r="C38" s="14" t="s">
        <v>171</v>
      </c>
      <c r="O38" s="42">
        <v>19</v>
      </c>
      <c r="P38" s="42" t="s">
        <v>155</v>
      </c>
      <c r="Q38" s="42" t="s">
        <v>172</v>
      </c>
    </row>
    <row r="39" spans="3:17" ht="12.75" customHeight="1" x14ac:dyDescent="0.2">
      <c r="C39" s="14" t="s">
        <v>173</v>
      </c>
      <c r="O39" s="42">
        <v>21</v>
      </c>
      <c r="P39" s="42" t="s">
        <v>174</v>
      </c>
      <c r="Q39" s="42" t="s">
        <v>175</v>
      </c>
    </row>
    <row r="40" spans="3:17" ht="12.75" customHeight="1" x14ac:dyDescent="0.2">
      <c r="C40" s="14" t="s">
        <v>176</v>
      </c>
      <c r="O40" s="42">
        <v>22</v>
      </c>
      <c r="P40" s="42" t="s">
        <v>174</v>
      </c>
      <c r="Q40" s="42" t="s">
        <v>177</v>
      </c>
    </row>
    <row r="41" spans="3:17" ht="12.75" customHeight="1" x14ac:dyDescent="0.2">
      <c r="C41" s="14" t="s">
        <v>178</v>
      </c>
      <c r="O41" s="42">
        <v>23</v>
      </c>
      <c r="P41" s="42" t="s">
        <v>174</v>
      </c>
      <c r="Q41" s="42" t="s">
        <v>179</v>
      </c>
    </row>
    <row r="42" spans="3:17" ht="12.75" customHeight="1" x14ac:dyDescent="0.2">
      <c r="C42" s="14" t="s">
        <v>180</v>
      </c>
      <c r="O42" s="42">
        <v>24</v>
      </c>
      <c r="P42" s="42" t="s">
        <v>138</v>
      </c>
      <c r="Q42" s="42" t="s">
        <v>181</v>
      </c>
    </row>
    <row r="43" spans="3:17" ht="12.75" customHeight="1" x14ac:dyDescent="0.2">
      <c r="C43" s="14" t="s">
        <v>182</v>
      </c>
      <c r="O43" s="42">
        <v>25</v>
      </c>
      <c r="P43" s="42" t="s">
        <v>138</v>
      </c>
      <c r="Q43" s="42" t="s">
        <v>183</v>
      </c>
    </row>
    <row r="44" spans="3:17" ht="12.75" customHeight="1" x14ac:dyDescent="0.2">
      <c r="C44" s="14" t="s">
        <v>184</v>
      </c>
      <c r="O44" s="42">
        <v>26</v>
      </c>
      <c r="P44" s="42" t="s">
        <v>138</v>
      </c>
      <c r="Q44" s="42" t="s">
        <v>185</v>
      </c>
    </row>
    <row r="45" spans="3:17" ht="12.75" customHeight="1" x14ac:dyDescent="0.2">
      <c r="C45" s="14" t="s">
        <v>186</v>
      </c>
      <c r="O45" s="42">
        <v>29</v>
      </c>
      <c r="P45" s="42" t="s">
        <v>138</v>
      </c>
      <c r="Q45" s="42" t="s">
        <v>187</v>
      </c>
    </row>
    <row r="46" spans="3:17" ht="12.75" customHeight="1" x14ac:dyDescent="0.2">
      <c r="C46" s="14" t="s">
        <v>188</v>
      </c>
      <c r="O46" s="42">
        <v>32</v>
      </c>
      <c r="P46" s="42" t="s">
        <v>138</v>
      </c>
      <c r="Q46" s="42" t="s">
        <v>189</v>
      </c>
    </row>
    <row r="47" spans="3:17" ht="12.75" customHeight="1" x14ac:dyDescent="0.2">
      <c r="C47" s="14" t="s">
        <v>190</v>
      </c>
      <c r="O47" s="42">
        <v>34</v>
      </c>
      <c r="P47" s="42" t="s">
        <v>155</v>
      </c>
      <c r="Q47" s="42" t="s">
        <v>155</v>
      </c>
    </row>
    <row r="48" spans="3:17" ht="12.75" customHeight="1" x14ac:dyDescent="0.2">
      <c r="C48" s="14" t="s">
        <v>191</v>
      </c>
      <c r="O48" s="42">
        <v>1</v>
      </c>
      <c r="P48" s="42" t="s">
        <v>138</v>
      </c>
      <c r="Q48" s="42" t="s">
        <v>192</v>
      </c>
    </row>
    <row r="49" spans="3:17" ht="12.75" customHeight="1" x14ac:dyDescent="0.2">
      <c r="C49" s="14" t="s">
        <v>193</v>
      </c>
      <c r="O49" s="42">
        <v>6</v>
      </c>
      <c r="P49" s="42" t="s">
        <v>138</v>
      </c>
      <c r="Q49" s="42" t="s">
        <v>194</v>
      </c>
    </row>
    <row r="50" spans="3:17" ht="12.75" customHeight="1" x14ac:dyDescent="0.2">
      <c r="C50" s="14" t="s">
        <v>195</v>
      </c>
      <c r="O50" s="42">
        <v>27</v>
      </c>
      <c r="P50" s="42" t="s">
        <v>138</v>
      </c>
      <c r="Q50" s="42" t="s">
        <v>196</v>
      </c>
    </row>
    <row r="51" spans="3:17" ht="12.75" customHeight="1" x14ac:dyDescent="0.2">
      <c r="C51" s="14" t="s">
        <v>197</v>
      </c>
      <c r="O51" s="42">
        <v>28</v>
      </c>
      <c r="P51" s="42" t="s">
        <v>138</v>
      </c>
      <c r="Q51" s="42" t="s">
        <v>198</v>
      </c>
    </row>
    <row r="52" spans="3:17" ht="12.75" customHeight="1" x14ac:dyDescent="0.2">
      <c r="C52" s="14" t="s">
        <v>199</v>
      </c>
      <c r="O52" s="42">
        <v>30</v>
      </c>
      <c r="P52" s="42" t="s">
        <v>138</v>
      </c>
      <c r="Q52" s="42" t="s">
        <v>200</v>
      </c>
    </row>
    <row r="53" spans="3:17" ht="12.75" customHeight="1" x14ac:dyDescent="0.2">
      <c r="C53" s="14" t="s">
        <v>201</v>
      </c>
      <c r="O53" s="42">
        <v>31</v>
      </c>
      <c r="P53" s="42" t="s">
        <v>138</v>
      </c>
      <c r="Q53" s="42" t="s">
        <v>202</v>
      </c>
    </row>
    <row r="54" spans="3:17" ht="12.75" customHeight="1" x14ac:dyDescent="0.2">
      <c r="C54" s="14" t="s">
        <v>203</v>
      </c>
      <c r="O54" s="42">
        <v>33</v>
      </c>
      <c r="P54" s="42" t="s">
        <v>138</v>
      </c>
      <c r="Q54" s="42" t="s">
        <v>204</v>
      </c>
    </row>
    <row r="55" spans="3:17" ht="12.75" customHeight="1" x14ac:dyDescent="0.2">
      <c r="C55" s="14" t="s">
        <v>205</v>
      </c>
      <c r="O55" s="42">
        <v>20</v>
      </c>
      <c r="P55" s="42" t="s">
        <v>155</v>
      </c>
      <c r="Q55" s="42" t="s">
        <v>206</v>
      </c>
    </row>
  </sheetData>
  <pageMargins left="0.75" right="0.75" top="1" bottom="1" header="0.5" footer="0.5"/>
  <pageSetup paperSize="9" orientation="portrait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H13" sqref="H13"/>
    </sheetView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Лист1!Print_Titles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kuznetsova</cp:lastModifiedBy>
  <cp:revision>1</cp:revision>
  <dcterms:created xsi:type="dcterms:W3CDTF">2007-10-04T11:42:00Z</dcterms:created>
  <dcterms:modified xsi:type="dcterms:W3CDTF">2024-12-20T12:04:58Z</dcterms:modified>
  <cp:version>1048576</cp:version>
</cp:coreProperties>
</file>