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19440" windowHeight="9720"/>
  </bookViews>
  <sheets>
    <sheet name="прил.7" sheetId="1" r:id="rId1"/>
  </sheets>
  <definedNames>
    <definedName name="_xlnm.Print_Area" localSheetId="0">прил.7!$A$1:$M$812</definedName>
  </definedNames>
  <calcPr calcId="124519"/>
</workbook>
</file>

<file path=xl/calcChain.xml><?xml version="1.0" encoding="utf-8"?>
<calcChain xmlns="http://schemas.openxmlformats.org/spreadsheetml/2006/main">
  <c r="H347" i="1"/>
  <c r="H688"/>
  <c r="H687"/>
  <c r="L687" s="1"/>
  <c r="H699"/>
  <c r="L699" s="1"/>
  <c r="I436"/>
  <c r="M436" s="1"/>
  <c r="H436"/>
  <c r="H435" s="1"/>
  <c r="H440"/>
  <c r="L440" s="1"/>
  <c r="H718"/>
  <c r="M66"/>
  <c r="M153"/>
  <c r="M154"/>
  <c r="M363"/>
  <c r="M365"/>
  <c r="M366"/>
  <c r="M367"/>
  <c r="M368"/>
  <c r="M369"/>
  <c r="M370"/>
  <c r="M371"/>
  <c r="M372"/>
  <c r="M403"/>
  <c r="M404"/>
  <c r="M405"/>
  <c r="M406"/>
  <c r="M407"/>
  <c r="M413"/>
  <c r="M434"/>
  <c r="M445"/>
  <c r="L12"/>
  <c r="L14"/>
  <c r="L19"/>
  <c r="L20"/>
  <c r="L22"/>
  <c r="L24"/>
  <c r="L25"/>
  <c r="L26"/>
  <c r="L28"/>
  <c r="L30"/>
  <c r="L33"/>
  <c r="L39"/>
  <c r="L41"/>
  <c r="L43"/>
  <c r="L44"/>
  <c r="L45"/>
  <c r="L47"/>
  <c r="L49"/>
  <c r="L51"/>
  <c r="L52"/>
  <c r="L54"/>
  <c r="L56"/>
  <c r="L60"/>
  <c r="L66"/>
  <c r="L70"/>
  <c r="L72"/>
  <c r="L73"/>
  <c r="L74"/>
  <c r="L76"/>
  <c r="L79"/>
  <c r="L80"/>
  <c r="L83"/>
  <c r="L84"/>
  <c r="L89"/>
  <c r="L95"/>
  <c r="L98"/>
  <c r="L101"/>
  <c r="L104"/>
  <c r="L108"/>
  <c r="L109"/>
  <c r="L113"/>
  <c r="L115"/>
  <c r="L117"/>
  <c r="L119"/>
  <c r="L122"/>
  <c r="L125"/>
  <c r="L127"/>
  <c r="L129"/>
  <c r="L131"/>
  <c r="L132"/>
  <c r="L133"/>
  <c r="L135"/>
  <c r="L139"/>
  <c r="L143"/>
  <c r="L144"/>
  <c r="L151"/>
  <c r="L152"/>
  <c r="L154"/>
  <c r="L159"/>
  <c r="L160"/>
  <c r="L161"/>
  <c r="L163"/>
  <c r="L165"/>
  <c r="L167"/>
  <c r="L170"/>
  <c r="L173"/>
  <c r="L176"/>
  <c r="L179"/>
  <c r="L184"/>
  <c r="L189"/>
  <c r="L194"/>
  <c r="L201"/>
  <c r="L202"/>
  <c r="L208"/>
  <c r="L210"/>
  <c r="L212"/>
  <c r="L214"/>
  <c r="L220"/>
  <c r="L226"/>
  <c r="L228"/>
  <c r="L230"/>
  <c r="L233"/>
  <c r="L236"/>
  <c r="L239"/>
  <c r="L240"/>
  <c r="L246"/>
  <c r="L248"/>
  <c r="L250"/>
  <c r="L252"/>
  <c r="L254"/>
  <c r="L260"/>
  <c r="L262"/>
  <c r="L264"/>
  <c r="L267"/>
  <c r="L272"/>
  <c r="L278"/>
  <c r="L281"/>
  <c r="L282"/>
  <c r="L284"/>
  <c r="L286"/>
  <c r="L289"/>
  <c r="L293"/>
  <c r="L296"/>
  <c r="L301"/>
  <c r="L302"/>
  <c r="L307"/>
  <c r="L310"/>
  <c r="L313"/>
  <c r="L320"/>
  <c r="L322"/>
  <c r="L326"/>
  <c r="L327"/>
  <c r="L329"/>
  <c r="L331"/>
  <c r="L335"/>
  <c r="L341"/>
  <c r="L345"/>
  <c r="L347"/>
  <c r="L349"/>
  <c r="L355"/>
  <c r="L361"/>
  <c r="L362"/>
  <c r="L369"/>
  <c r="L370"/>
  <c r="L372"/>
  <c r="L379"/>
  <c r="L383"/>
  <c r="L386"/>
  <c r="L388"/>
  <c r="L390"/>
  <c r="L393"/>
  <c r="L396"/>
  <c r="L398"/>
  <c r="L400"/>
  <c r="L402"/>
  <c r="L407"/>
  <c r="L413"/>
  <c r="L416"/>
  <c r="L418"/>
  <c r="L420"/>
  <c r="L422"/>
  <c r="L424"/>
  <c r="L429"/>
  <c r="L431"/>
  <c r="L432"/>
  <c r="L434"/>
  <c r="L438"/>
  <c r="L442"/>
  <c r="L445"/>
  <c r="L448"/>
  <c r="L450"/>
  <c r="L452"/>
  <c r="L454"/>
  <c r="L457"/>
  <c r="L459"/>
  <c r="L461"/>
  <c r="L463"/>
  <c r="L465"/>
  <c r="L467"/>
  <c r="L469"/>
  <c r="L471"/>
  <c r="L473"/>
  <c r="L475"/>
  <c r="L481"/>
  <c r="L484"/>
  <c r="L486"/>
  <c r="L488"/>
  <c r="L490"/>
  <c r="L492"/>
  <c r="L494"/>
  <c r="L496"/>
  <c r="L499"/>
  <c r="L501"/>
  <c r="L503"/>
  <c r="L506"/>
  <c r="L509"/>
  <c r="L514"/>
  <c r="L518"/>
  <c r="L520"/>
  <c r="L522"/>
  <c r="L524"/>
  <c r="L526"/>
  <c r="L532"/>
  <c r="L533"/>
  <c r="L535"/>
  <c r="L537"/>
  <c r="L539"/>
  <c r="L541"/>
  <c r="L545"/>
  <c r="L547"/>
  <c r="L549"/>
  <c r="L552"/>
  <c r="L554"/>
  <c r="L555"/>
  <c r="L560"/>
  <c r="L563"/>
  <c r="L564"/>
  <c r="L569"/>
  <c r="L572"/>
  <c r="L575"/>
  <c r="L578"/>
  <c r="L580"/>
  <c r="L583"/>
  <c r="L586"/>
  <c r="L588"/>
  <c r="L595"/>
  <c r="L597"/>
  <c r="L599"/>
  <c r="L601"/>
  <c r="L604"/>
  <c r="L606"/>
  <c r="L609"/>
  <c r="L611"/>
  <c r="L615"/>
  <c r="L617"/>
  <c r="L619"/>
  <c r="L621"/>
  <c r="L624"/>
  <c r="L626"/>
  <c r="L628"/>
  <c r="L630"/>
  <c r="L633"/>
  <c r="L636"/>
  <c r="L640"/>
  <c r="L641"/>
  <c r="L644"/>
  <c r="L648"/>
  <c r="L654"/>
  <c r="L656"/>
  <c r="L659"/>
  <c r="L660"/>
  <c r="L667"/>
  <c r="L673"/>
  <c r="L675"/>
  <c r="L677"/>
  <c r="L678"/>
  <c r="L680"/>
  <c r="L685"/>
  <c r="L688"/>
  <c r="L694"/>
  <c r="L695"/>
  <c r="L697"/>
  <c r="L704"/>
  <c r="L705"/>
  <c r="L710"/>
  <c r="L712"/>
  <c r="L714"/>
  <c r="L716"/>
  <c r="L718"/>
  <c r="L723"/>
  <c r="L725"/>
  <c r="L726"/>
  <c r="L728"/>
  <c r="L729"/>
  <c r="L735"/>
  <c r="L737"/>
  <c r="L739"/>
  <c r="L741"/>
  <c r="L743"/>
  <c r="L746"/>
  <c r="L747"/>
  <c r="L749"/>
  <c r="L754"/>
  <c r="L756"/>
  <c r="L758"/>
  <c r="L761"/>
  <c r="L762"/>
  <c r="L764"/>
  <c r="L766"/>
  <c r="L773"/>
  <c r="L775"/>
  <c r="L777"/>
  <c r="L779"/>
  <c r="L786"/>
  <c r="L793"/>
  <c r="L795"/>
  <c r="L797"/>
  <c r="L799"/>
  <c r="L801"/>
  <c r="L803"/>
  <c r="L809"/>
  <c r="L811"/>
  <c r="J810"/>
  <c r="J808"/>
  <c r="J802"/>
  <c r="J801" s="1"/>
  <c r="J800" s="1"/>
  <c r="J799" s="1"/>
  <c r="J798" s="1"/>
  <c r="J796"/>
  <c r="J794"/>
  <c r="J792"/>
  <c r="K788"/>
  <c r="K787" s="1"/>
  <c r="J785"/>
  <c r="K780"/>
  <c r="J778"/>
  <c r="J776"/>
  <c r="J774"/>
  <c r="J772"/>
  <c r="K768"/>
  <c r="K767" s="1"/>
  <c r="J765"/>
  <c r="J763"/>
  <c r="J760"/>
  <c r="J757"/>
  <c r="J755"/>
  <c r="J753"/>
  <c r="L753" s="1"/>
  <c r="J748"/>
  <c r="J746"/>
  <c r="J742"/>
  <c r="J740"/>
  <c r="J738"/>
  <c r="J736"/>
  <c r="J734"/>
  <c r="K731"/>
  <c r="K730" s="1"/>
  <c r="J727"/>
  <c r="J724"/>
  <c r="J722"/>
  <c r="K720"/>
  <c r="K719" s="1"/>
  <c r="J717"/>
  <c r="J715"/>
  <c r="J713"/>
  <c r="J711"/>
  <c r="J709"/>
  <c r="L709" s="1"/>
  <c r="K708"/>
  <c r="K707" s="1"/>
  <c r="K706" s="1"/>
  <c r="J703"/>
  <c r="J702" s="1"/>
  <c r="J701" s="1"/>
  <c r="J698"/>
  <c r="J696"/>
  <c r="L696" s="1"/>
  <c r="J693"/>
  <c r="K691"/>
  <c r="K690"/>
  <c r="J686"/>
  <c r="J684"/>
  <c r="J679"/>
  <c r="J676"/>
  <c r="J674"/>
  <c r="J672"/>
  <c r="K668"/>
  <c r="J666"/>
  <c r="J665" s="1"/>
  <c r="J658"/>
  <c r="J657" s="1"/>
  <c r="J655"/>
  <c r="J653"/>
  <c r="K650"/>
  <c r="K649" s="1"/>
  <c r="J647"/>
  <c r="J646" s="1"/>
  <c r="J645" s="1"/>
  <c r="J643"/>
  <c r="J642" s="1"/>
  <c r="J639"/>
  <c r="L639" s="1"/>
  <c r="J635"/>
  <c r="J634" s="1"/>
  <c r="J632"/>
  <c r="J631" s="1"/>
  <c r="J629"/>
  <c r="J627"/>
  <c r="L627" s="1"/>
  <c r="J625"/>
  <c r="J623"/>
  <c r="J620"/>
  <c r="J618"/>
  <c r="L618" s="1"/>
  <c r="J616"/>
  <c r="J614"/>
  <c r="K613"/>
  <c r="K612" s="1"/>
  <c r="J610"/>
  <c r="J607" s="1"/>
  <c r="J608"/>
  <c r="L608" s="1"/>
  <c r="J605"/>
  <c r="J603"/>
  <c r="J600"/>
  <c r="L600" s="1"/>
  <c r="J598"/>
  <c r="K596"/>
  <c r="K593" s="1"/>
  <c r="J596"/>
  <c r="J594"/>
  <c r="L594" s="1"/>
  <c r="J587"/>
  <c r="J585"/>
  <c r="J582"/>
  <c r="J579"/>
  <c r="L579" s="1"/>
  <c r="J577"/>
  <c r="J574"/>
  <c r="J573" s="1"/>
  <c r="J571"/>
  <c r="J570" s="1"/>
  <c r="J568"/>
  <c r="J567" s="1"/>
  <c r="J562"/>
  <c r="J561" s="1"/>
  <c r="J559"/>
  <c r="J558" s="1"/>
  <c r="J553"/>
  <c r="J551"/>
  <c r="J548"/>
  <c r="J546"/>
  <c r="J544"/>
  <c r="J540"/>
  <c r="J538"/>
  <c r="J536"/>
  <c r="J534"/>
  <c r="J531"/>
  <c r="K527"/>
  <c r="J525"/>
  <c r="J523"/>
  <c r="J521"/>
  <c r="J519"/>
  <c r="J517"/>
  <c r="J513"/>
  <c r="J512" s="1"/>
  <c r="J511" s="1"/>
  <c r="K512"/>
  <c r="J508"/>
  <c r="J507" s="1"/>
  <c r="J505"/>
  <c r="J504" s="1"/>
  <c r="J502"/>
  <c r="J500"/>
  <c r="J498"/>
  <c r="J495"/>
  <c r="J493"/>
  <c r="J491"/>
  <c r="J489"/>
  <c r="J487"/>
  <c r="J485"/>
  <c r="L485" s="1"/>
  <c r="J483"/>
  <c r="J480"/>
  <c r="J479" s="1"/>
  <c r="J474"/>
  <c r="K472"/>
  <c r="J472"/>
  <c r="J470"/>
  <c r="J468"/>
  <c r="J466"/>
  <c r="J464"/>
  <c r="J462"/>
  <c r="J460"/>
  <c r="J458"/>
  <c r="J456"/>
  <c r="J453"/>
  <c r="J451"/>
  <c r="J449"/>
  <c r="J447"/>
  <c r="K444"/>
  <c r="K443" s="1"/>
  <c r="J444"/>
  <c r="J443" s="1"/>
  <c r="J441"/>
  <c r="J439"/>
  <c r="J437"/>
  <c r="K435"/>
  <c r="J435"/>
  <c r="K433"/>
  <c r="J433"/>
  <c r="J430"/>
  <c r="J428"/>
  <c r="L428" s="1"/>
  <c r="J426"/>
  <c r="J423"/>
  <c r="J421"/>
  <c r="J419"/>
  <c r="J417"/>
  <c r="J415"/>
  <c r="K414"/>
  <c r="K412"/>
  <c r="K411" s="1"/>
  <c r="J412"/>
  <c r="J411" s="1"/>
  <c r="J406"/>
  <c r="J405" s="1"/>
  <c r="J404" s="1"/>
  <c r="J403" s="1"/>
  <c r="J401"/>
  <c r="J399"/>
  <c r="J397"/>
  <c r="J395"/>
  <c r="J392"/>
  <c r="J391" s="1"/>
  <c r="J389"/>
  <c r="L389" s="1"/>
  <c r="J387"/>
  <c r="J385"/>
  <c r="J382"/>
  <c r="J380"/>
  <c r="J378"/>
  <c r="K374"/>
  <c r="J371"/>
  <c r="J368"/>
  <c r="K364"/>
  <c r="M364" s="1"/>
  <c r="J360"/>
  <c r="J359" s="1"/>
  <c r="J358" s="1"/>
  <c r="J357" s="1"/>
  <c r="J356" s="1"/>
  <c r="J354"/>
  <c r="J353" s="1"/>
  <c r="J348"/>
  <c r="J346"/>
  <c r="J344"/>
  <c r="L344" s="1"/>
  <c r="J340"/>
  <c r="J334"/>
  <c r="J333" s="1"/>
  <c r="J332" s="1"/>
  <c r="J330"/>
  <c r="J328"/>
  <c r="J325"/>
  <c r="J321"/>
  <c r="L321" s="1"/>
  <c r="J319"/>
  <c r="K314"/>
  <c r="J312"/>
  <c r="J311" s="1"/>
  <c r="J309"/>
  <c r="J308" s="1"/>
  <c r="J306"/>
  <c r="J305" s="1"/>
  <c r="J300"/>
  <c r="J299" s="1"/>
  <c r="J298" s="1"/>
  <c r="J297" s="1"/>
  <c r="J295"/>
  <c r="J294" s="1"/>
  <c r="J292"/>
  <c r="J291" s="1"/>
  <c r="J288"/>
  <c r="J285"/>
  <c r="J283"/>
  <c r="L283" s="1"/>
  <c r="J280"/>
  <c r="J279" s="1"/>
  <c r="K279"/>
  <c r="K275" s="1"/>
  <c r="J277"/>
  <c r="J276" s="1"/>
  <c r="J271"/>
  <c r="J270" s="1"/>
  <c r="J269" s="1"/>
  <c r="J268" s="1"/>
  <c r="J266"/>
  <c r="J265" s="1"/>
  <c r="J263"/>
  <c r="J261"/>
  <c r="J259"/>
  <c r="K255"/>
  <c r="J253"/>
  <c r="J251"/>
  <c r="J249"/>
  <c r="J247"/>
  <c r="J245"/>
  <c r="J238"/>
  <c r="J237" s="1"/>
  <c r="J235"/>
  <c r="J234"/>
  <c r="J232"/>
  <c r="L232" s="1"/>
  <c r="J229"/>
  <c r="J227"/>
  <c r="J225"/>
  <c r="K221"/>
  <c r="J219"/>
  <c r="J218"/>
  <c r="J217" s="1"/>
  <c r="J216" s="1"/>
  <c r="J215" s="1"/>
  <c r="L215" s="1"/>
  <c r="K215"/>
  <c r="J213"/>
  <c r="J211"/>
  <c r="J209"/>
  <c r="L209" s="1"/>
  <c r="J207"/>
  <c r="K203"/>
  <c r="J200"/>
  <c r="J199" s="1"/>
  <c r="J198" s="1"/>
  <c r="J197" s="1"/>
  <c r="J196" s="1"/>
  <c r="J193"/>
  <c r="J188"/>
  <c r="J183"/>
  <c r="J182" s="1"/>
  <c r="J178"/>
  <c r="J175"/>
  <c r="J174" s="1"/>
  <c r="J172"/>
  <c r="J171" s="1"/>
  <c r="J169"/>
  <c r="J168" s="1"/>
  <c r="J166"/>
  <c r="L166" s="1"/>
  <c r="J164"/>
  <c r="J162"/>
  <c r="J158"/>
  <c r="L158" s="1"/>
  <c r="K155"/>
  <c r="J153"/>
  <c r="K152"/>
  <c r="M152" s="1"/>
  <c r="K151"/>
  <c r="M151" s="1"/>
  <c r="J150"/>
  <c r="J142"/>
  <c r="J141" s="1"/>
  <c r="J140" s="1"/>
  <c r="J138"/>
  <c r="L138" s="1"/>
  <c r="J136"/>
  <c r="J134"/>
  <c r="L134" s="1"/>
  <c r="J130"/>
  <c r="J128"/>
  <c r="L128" s="1"/>
  <c r="J126"/>
  <c r="J124"/>
  <c r="K121"/>
  <c r="J121"/>
  <c r="J120" s="1"/>
  <c r="L120" s="1"/>
  <c r="J118"/>
  <c r="J116"/>
  <c r="J114"/>
  <c r="J112"/>
  <c r="J107"/>
  <c r="J106" s="1"/>
  <c r="J105" s="1"/>
  <c r="J103"/>
  <c r="L103" s="1"/>
  <c r="J102"/>
  <c r="J100"/>
  <c r="L100" s="1"/>
  <c r="J97"/>
  <c r="J96" s="1"/>
  <c r="J94"/>
  <c r="J88"/>
  <c r="J87" s="1"/>
  <c r="J86" s="1"/>
  <c r="J85" s="1"/>
  <c r="K85"/>
  <c r="J82"/>
  <c r="J78"/>
  <c r="J77" s="1"/>
  <c r="J75"/>
  <c r="J71"/>
  <c r="J69"/>
  <c r="K65"/>
  <c r="K64" s="1"/>
  <c r="K63" s="1"/>
  <c r="K62" s="1"/>
  <c r="K61" s="1"/>
  <c r="J65"/>
  <c r="J64" s="1"/>
  <c r="J63" s="1"/>
  <c r="J62" s="1"/>
  <c r="J61" s="1"/>
  <c r="J59"/>
  <c r="J58" s="1"/>
  <c r="J57" s="1"/>
  <c r="J55"/>
  <c r="J53"/>
  <c r="J50"/>
  <c r="L50" s="1"/>
  <c r="J48"/>
  <c r="J46"/>
  <c r="J42"/>
  <c r="J40"/>
  <c r="L40" s="1"/>
  <c r="J38"/>
  <c r="K34"/>
  <c r="J32"/>
  <c r="J31" s="1"/>
  <c r="J29"/>
  <c r="J27"/>
  <c r="J23"/>
  <c r="J21"/>
  <c r="J18"/>
  <c r="K15"/>
  <c r="J13"/>
  <c r="J11"/>
  <c r="K8"/>
  <c r="H810"/>
  <c r="H808"/>
  <c r="H802"/>
  <c r="H801" s="1"/>
  <c r="H800" s="1"/>
  <c r="H799" s="1"/>
  <c r="H798" s="1"/>
  <c r="H796"/>
  <c r="H794"/>
  <c r="H792"/>
  <c r="I788"/>
  <c r="I787" s="1"/>
  <c r="H785"/>
  <c r="H784" s="1"/>
  <c r="H783" s="1"/>
  <c r="H782" s="1"/>
  <c r="H781" s="1"/>
  <c r="H780" s="1"/>
  <c r="I780"/>
  <c r="H778"/>
  <c r="H776"/>
  <c r="H774"/>
  <c r="H772"/>
  <c r="L772" s="1"/>
  <c r="I768"/>
  <c r="I767" s="1"/>
  <c r="H765"/>
  <c r="H763"/>
  <c r="H760"/>
  <c r="H757"/>
  <c r="H755"/>
  <c r="H753"/>
  <c r="H748"/>
  <c r="H745" s="1"/>
  <c r="H744" s="1"/>
  <c r="H746"/>
  <c r="H742"/>
  <c r="H740"/>
  <c r="H738"/>
  <c r="H736"/>
  <c r="H734"/>
  <c r="I731"/>
  <c r="I730" s="1"/>
  <c r="H727"/>
  <c r="H724"/>
  <c r="H722"/>
  <c r="H721"/>
  <c r="H720" s="1"/>
  <c r="H719" s="1"/>
  <c r="I720"/>
  <c r="I719" s="1"/>
  <c r="H717"/>
  <c r="H715"/>
  <c r="H713"/>
  <c r="H711"/>
  <c r="H709"/>
  <c r="I708"/>
  <c r="I707"/>
  <c r="I706" s="1"/>
  <c r="H703"/>
  <c r="H702" s="1"/>
  <c r="H701" s="1"/>
  <c r="H700" s="1"/>
  <c r="H698"/>
  <c r="H696"/>
  <c r="H693"/>
  <c r="H692" s="1"/>
  <c r="H691" s="1"/>
  <c r="H690" s="1"/>
  <c r="I691"/>
  <c r="I690" s="1"/>
  <c r="H686"/>
  <c r="H683" s="1"/>
  <c r="H682" s="1"/>
  <c r="H681" s="1"/>
  <c r="H684"/>
  <c r="H679"/>
  <c r="H676"/>
  <c r="H674"/>
  <c r="H672"/>
  <c r="I668"/>
  <c r="H666"/>
  <c r="H665" s="1"/>
  <c r="H664" s="1"/>
  <c r="H663" s="1"/>
  <c r="H662" s="1"/>
  <c r="H658"/>
  <c r="H657"/>
  <c r="H655"/>
  <c r="H653"/>
  <c r="I650"/>
  <c r="I649" s="1"/>
  <c r="H647"/>
  <c r="H646" s="1"/>
  <c r="H645" s="1"/>
  <c r="H643"/>
  <c r="H642" s="1"/>
  <c r="H639"/>
  <c r="H638" s="1"/>
  <c r="H635"/>
  <c r="H634" s="1"/>
  <c r="H632"/>
  <c r="H631" s="1"/>
  <c r="H629"/>
  <c r="H627"/>
  <c r="H625"/>
  <c r="H623"/>
  <c r="H620"/>
  <c r="H618"/>
  <c r="H616"/>
  <c r="H614"/>
  <c r="I613"/>
  <c r="I612" s="1"/>
  <c r="H610"/>
  <c r="H608"/>
  <c r="H607"/>
  <c r="H605"/>
  <c r="H603"/>
  <c r="H600"/>
  <c r="H598"/>
  <c r="L598" s="1"/>
  <c r="I596"/>
  <c r="I593" s="1"/>
  <c r="I592" s="1"/>
  <c r="H596"/>
  <c r="L596" s="1"/>
  <c r="H594"/>
  <c r="H587"/>
  <c r="H585"/>
  <c r="H582"/>
  <c r="H581" s="1"/>
  <c r="H579"/>
  <c r="H577"/>
  <c r="H574"/>
  <c r="H573" s="1"/>
  <c r="L573" s="1"/>
  <c r="H571"/>
  <c r="H570"/>
  <c r="H568"/>
  <c r="H567" s="1"/>
  <c r="H562"/>
  <c r="H561"/>
  <c r="H559"/>
  <c r="H558" s="1"/>
  <c r="H553"/>
  <c r="H551"/>
  <c r="H550" s="1"/>
  <c r="H548"/>
  <c r="H546"/>
  <c r="H544"/>
  <c r="H540"/>
  <c r="H538"/>
  <c r="H536"/>
  <c r="H534"/>
  <c r="H531"/>
  <c r="I527"/>
  <c r="H525"/>
  <c r="H523"/>
  <c r="H521"/>
  <c r="L521" s="1"/>
  <c r="H519"/>
  <c r="H517"/>
  <c r="H513"/>
  <c r="H512" s="1"/>
  <c r="H511" s="1"/>
  <c r="I512"/>
  <c r="I511" s="1"/>
  <c r="I510" s="1"/>
  <c r="I476" s="1"/>
  <c r="H508"/>
  <c r="H507" s="1"/>
  <c r="H505"/>
  <c r="H504" s="1"/>
  <c r="H502"/>
  <c r="H500"/>
  <c r="H498"/>
  <c r="L498" s="1"/>
  <c r="H495"/>
  <c r="H493"/>
  <c r="H491"/>
  <c r="H489"/>
  <c r="H487"/>
  <c r="H485"/>
  <c r="H483"/>
  <c r="H482" s="1"/>
  <c r="H480"/>
  <c r="H479" s="1"/>
  <c r="H474"/>
  <c r="I472"/>
  <c r="I455" s="1"/>
  <c r="H472"/>
  <c r="H470"/>
  <c r="H468"/>
  <c r="H466"/>
  <c r="H464"/>
  <c r="H462"/>
  <c r="H460"/>
  <c r="H458"/>
  <c r="H456"/>
  <c r="H453"/>
  <c r="H451"/>
  <c r="H449"/>
  <c r="H447"/>
  <c r="H446" s="1"/>
  <c r="I444"/>
  <c r="I443" s="1"/>
  <c r="H444"/>
  <c r="H443"/>
  <c r="H441"/>
  <c r="H439"/>
  <c r="H437"/>
  <c r="I433"/>
  <c r="H433"/>
  <c r="H430"/>
  <c r="H428"/>
  <c r="H427"/>
  <c r="H426" s="1"/>
  <c r="H423"/>
  <c r="H421"/>
  <c r="H419"/>
  <c r="H417"/>
  <c r="H415"/>
  <c r="I414"/>
  <c r="I412"/>
  <c r="I411" s="1"/>
  <c r="H412"/>
  <c r="H411" s="1"/>
  <c r="H406"/>
  <c r="H405" s="1"/>
  <c r="H401"/>
  <c r="H399"/>
  <c r="H397"/>
  <c r="H395"/>
  <c r="H392"/>
  <c r="H391" s="1"/>
  <c r="H389"/>
  <c r="H387"/>
  <c r="H385"/>
  <c r="H382"/>
  <c r="H381"/>
  <c r="L381" s="1"/>
  <c r="H378"/>
  <c r="I374"/>
  <c r="H371"/>
  <c r="H368"/>
  <c r="I364"/>
  <c r="H360"/>
  <c r="H359" s="1"/>
  <c r="H358" s="1"/>
  <c r="H357" s="1"/>
  <c r="H356" s="1"/>
  <c r="H354"/>
  <c r="H353" s="1"/>
  <c r="H352" s="1"/>
  <c r="H351" s="1"/>
  <c r="H350" s="1"/>
  <c r="H348"/>
  <c r="H346"/>
  <c r="H344"/>
  <c r="H340"/>
  <c r="H339" s="1"/>
  <c r="H338" s="1"/>
  <c r="H334"/>
  <c r="H333" s="1"/>
  <c r="H332" s="1"/>
  <c r="H330"/>
  <c r="H328"/>
  <c r="H325"/>
  <c r="H321"/>
  <c r="H319"/>
  <c r="I314"/>
  <c r="H312"/>
  <c r="H311" s="1"/>
  <c r="H309"/>
  <c r="H308"/>
  <c r="H306"/>
  <c r="H305" s="1"/>
  <c r="H304" s="1"/>
  <c r="H303" s="1"/>
  <c r="H300"/>
  <c r="H299"/>
  <c r="H298" s="1"/>
  <c r="H297" s="1"/>
  <c r="H295"/>
  <c r="H294" s="1"/>
  <c r="H292"/>
  <c r="H291"/>
  <c r="H288"/>
  <c r="H287" s="1"/>
  <c r="H285"/>
  <c r="H283"/>
  <c r="H280"/>
  <c r="H279" s="1"/>
  <c r="I279"/>
  <c r="H277"/>
  <c r="H276"/>
  <c r="I275"/>
  <c r="I274" s="1"/>
  <c r="I273" s="1"/>
  <c r="H271"/>
  <c r="H270"/>
  <c r="H269" s="1"/>
  <c r="H268" s="1"/>
  <c r="H266"/>
  <c r="H265" s="1"/>
  <c r="H263"/>
  <c r="H261"/>
  <c r="H258" s="1"/>
  <c r="H259"/>
  <c r="I255"/>
  <c r="H253"/>
  <c r="H251"/>
  <c r="H249"/>
  <c r="H247"/>
  <c r="H245"/>
  <c r="H238"/>
  <c r="H237" s="1"/>
  <c r="H235"/>
  <c r="H234" s="1"/>
  <c r="H232"/>
  <c r="H231" s="1"/>
  <c r="H229"/>
  <c r="H227"/>
  <c r="H225"/>
  <c r="I221"/>
  <c r="H219"/>
  <c r="H218" s="1"/>
  <c r="H217" s="1"/>
  <c r="H216" s="1"/>
  <c r="H215" s="1"/>
  <c r="I215"/>
  <c r="H213"/>
  <c r="H211"/>
  <c r="H209"/>
  <c r="H207"/>
  <c r="H206" s="1"/>
  <c r="H205" s="1"/>
  <c r="H204" s="1"/>
  <c r="H203" s="1"/>
  <c r="I203"/>
  <c r="H200"/>
  <c r="H199" s="1"/>
  <c r="H193"/>
  <c r="H192" s="1"/>
  <c r="H191" s="1"/>
  <c r="H190" s="1"/>
  <c r="H188"/>
  <c r="H187" s="1"/>
  <c r="H186" s="1"/>
  <c r="H185" s="1"/>
  <c r="H183"/>
  <c r="H182" s="1"/>
  <c r="H181" s="1"/>
  <c r="H180" s="1"/>
  <c r="H178"/>
  <c r="H177" s="1"/>
  <c r="H175"/>
  <c r="H174" s="1"/>
  <c r="H172"/>
  <c r="H171" s="1"/>
  <c r="H169"/>
  <c r="H168" s="1"/>
  <c r="H166"/>
  <c r="H164"/>
  <c r="H162"/>
  <c r="H158"/>
  <c r="I155"/>
  <c r="H153"/>
  <c r="I152"/>
  <c r="I151"/>
  <c r="H150"/>
  <c r="H142"/>
  <c r="H141" s="1"/>
  <c r="H140" s="1"/>
  <c r="H139"/>
  <c r="H138" s="1"/>
  <c r="H137"/>
  <c r="H136" s="1"/>
  <c r="H134"/>
  <c r="H130"/>
  <c r="H128"/>
  <c r="H126"/>
  <c r="H124"/>
  <c r="I121"/>
  <c r="I120" s="1"/>
  <c r="I110" s="1"/>
  <c r="I91" s="1"/>
  <c r="I90" s="1"/>
  <c r="H121"/>
  <c r="H120" s="1"/>
  <c r="H118"/>
  <c r="H116"/>
  <c r="H114"/>
  <c r="H111" s="1"/>
  <c r="H112"/>
  <c r="H107"/>
  <c r="H106" s="1"/>
  <c r="H105" s="1"/>
  <c r="H103"/>
  <c r="H102" s="1"/>
  <c r="H100"/>
  <c r="H99" s="1"/>
  <c r="H97"/>
  <c r="H96" s="1"/>
  <c r="H94"/>
  <c r="H93" s="1"/>
  <c r="H88"/>
  <c r="H87"/>
  <c r="H86" s="1"/>
  <c r="H85" s="1"/>
  <c r="I85"/>
  <c r="H82"/>
  <c r="H81" s="1"/>
  <c r="H78"/>
  <c r="H77" s="1"/>
  <c r="H75"/>
  <c r="H71"/>
  <c r="H69"/>
  <c r="I65"/>
  <c r="I64" s="1"/>
  <c r="I63" s="1"/>
  <c r="I62" s="1"/>
  <c r="I61" s="1"/>
  <c r="H65"/>
  <c r="H64" s="1"/>
  <c r="H63" s="1"/>
  <c r="H62" s="1"/>
  <c r="H61" s="1"/>
  <c r="H59"/>
  <c r="L59" s="1"/>
  <c r="H55"/>
  <c r="H53"/>
  <c r="H50"/>
  <c r="H48"/>
  <c r="H46"/>
  <c r="H42"/>
  <c r="H40"/>
  <c r="H38"/>
  <c r="I34"/>
  <c r="H32"/>
  <c r="H31"/>
  <c r="H29"/>
  <c r="H27"/>
  <c r="H23"/>
  <c r="H21"/>
  <c r="H18"/>
  <c r="I15"/>
  <c r="H13"/>
  <c r="H11"/>
  <c r="I8"/>
  <c r="L645" l="1"/>
  <c r="J638"/>
  <c r="L638" s="1"/>
  <c r="L620"/>
  <c r="L525"/>
  <c r="L27"/>
  <c r="L11"/>
  <c r="I435"/>
  <c r="I425" s="1"/>
  <c r="I410" s="1"/>
  <c r="I409" s="1"/>
  <c r="I408" s="1"/>
  <c r="I373" s="1"/>
  <c r="L436"/>
  <c r="L717"/>
  <c r="L29"/>
  <c r="L332"/>
  <c r="L540"/>
  <c r="L785"/>
  <c r="H380"/>
  <c r="L380" s="1"/>
  <c r="L105"/>
  <c r="L188"/>
  <c r="L225"/>
  <c r="J377"/>
  <c r="L464"/>
  <c r="L500"/>
  <c r="K511"/>
  <c r="K510" s="1"/>
  <c r="K476" s="1"/>
  <c r="L587"/>
  <c r="L727"/>
  <c r="L748"/>
  <c r="L312"/>
  <c r="H157"/>
  <c r="H244"/>
  <c r="H243" s="1"/>
  <c r="H242" s="1"/>
  <c r="H241" s="1"/>
  <c r="H343"/>
  <c r="H342" s="1"/>
  <c r="H337" s="1"/>
  <c r="H336" s="1"/>
  <c r="H414"/>
  <c r="H516"/>
  <c r="H515" s="1"/>
  <c r="H510" s="1"/>
  <c r="H602"/>
  <c r="H652"/>
  <c r="H651" s="1"/>
  <c r="H650" s="1"/>
  <c r="H649" s="1"/>
  <c r="H791"/>
  <c r="H790" s="1"/>
  <c r="H789" s="1"/>
  <c r="H788" s="1"/>
  <c r="H807"/>
  <c r="H806" s="1"/>
  <c r="H805" s="1"/>
  <c r="H804" s="1"/>
  <c r="L13"/>
  <c r="L23"/>
  <c r="L46"/>
  <c r="L55"/>
  <c r="L116"/>
  <c r="L213"/>
  <c r="J231"/>
  <c r="L231" s="1"/>
  <c r="L237"/>
  <c r="L251"/>
  <c r="L261"/>
  <c r="L285"/>
  <c r="L385"/>
  <c r="M443"/>
  <c r="L462"/>
  <c r="L517"/>
  <c r="J602"/>
  <c r="L623"/>
  <c r="L655"/>
  <c r="L672"/>
  <c r="L684"/>
  <c r="L778"/>
  <c r="L808"/>
  <c r="L18"/>
  <c r="L193"/>
  <c r="L227"/>
  <c r="L308"/>
  <c r="L607"/>
  <c r="L774"/>
  <c r="H367"/>
  <c r="H366" s="1"/>
  <c r="H365" s="1"/>
  <c r="H364" s="1"/>
  <c r="H363" s="1"/>
  <c r="H759"/>
  <c r="J99"/>
  <c r="L99" s="1"/>
  <c r="J384"/>
  <c r="L417"/>
  <c r="L447"/>
  <c r="L472"/>
  <c r="L519"/>
  <c r="L538"/>
  <c r="L548"/>
  <c r="J576"/>
  <c r="L576" s="1"/>
  <c r="L738"/>
  <c r="L810"/>
  <c r="H149"/>
  <c r="H148" s="1"/>
  <c r="H147" s="1"/>
  <c r="H146" s="1"/>
  <c r="H145" s="1"/>
  <c r="L502"/>
  <c r="L634"/>
  <c r="L31"/>
  <c r="L77"/>
  <c r="L94"/>
  <c r="L102"/>
  <c r="L140"/>
  <c r="L153"/>
  <c r="L171"/>
  <c r="L178"/>
  <c r="L211"/>
  <c r="L219"/>
  <c r="L235"/>
  <c r="L311"/>
  <c r="L340"/>
  <c r="J367"/>
  <c r="J366" s="1"/>
  <c r="J365" s="1"/>
  <c r="J364" s="1"/>
  <c r="J363" s="1"/>
  <c r="L401"/>
  <c r="L421"/>
  <c r="L443"/>
  <c r="L460"/>
  <c r="L468"/>
  <c r="L474"/>
  <c r="L487"/>
  <c r="L504"/>
  <c r="L523"/>
  <c r="L534"/>
  <c r="L544"/>
  <c r="J550"/>
  <c r="L550" s="1"/>
  <c r="L570"/>
  <c r="L603"/>
  <c r="L679"/>
  <c r="L713"/>
  <c r="L722"/>
  <c r="L734"/>
  <c r="L742"/>
  <c r="L798"/>
  <c r="L32"/>
  <c r="H198"/>
  <c r="H197" s="1"/>
  <c r="L199"/>
  <c r="J700"/>
  <c r="L700" s="1"/>
  <c r="L701"/>
  <c r="L61"/>
  <c r="K274"/>
  <c r="H404"/>
  <c r="H403" s="1"/>
  <c r="L403" s="1"/>
  <c r="L405"/>
  <c r="J181"/>
  <c r="L182"/>
  <c r="K592"/>
  <c r="L57"/>
  <c r="L479"/>
  <c r="H17"/>
  <c r="H16" s="1"/>
  <c r="H15" s="1"/>
  <c r="H37"/>
  <c r="H36" s="1"/>
  <c r="H35" s="1"/>
  <c r="H68"/>
  <c r="H67" s="1"/>
  <c r="H92"/>
  <c r="I7"/>
  <c r="H224"/>
  <c r="H223" s="1"/>
  <c r="H222" s="1"/>
  <c r="H221" s="1"/>
  <c r="H257"/>
  <c r="H256" s="1"/>
  <c r="H255" s="1"/>
  <c r="H290"/>
  <c r="H394"/>
  <c r="H557"/>
  <c r="H556" s="1"/>
  <c r="H671"/>
  <c r="H670" s="1"/>
  <c r="H669" s="1"/>
  <c r="H668" s="1"/>
  <c r="L75"/>
  <c r="L82"/>
  <c r="K120"/>
  <c r="L126"/>
  <c r="L136"/>
  <c r="L168"/>
  <c r="L174"/>
  <c r="L234"/>
  <c r="L247"/>
  <c r="L265"/>
  <c r="L297"/>
  <c r="L328"/>
  <c r="L382"/>
  <c r="L391"/>
  <c r="L430"/>
  <c r="M435"/>
  <c r="L451"/>
  <c r="L495"/>
  <c r="L582"/>
  <c r="L676"/>
  <c r="L698"/>
  <c r="L760"/>
  <c r="L792"/>
  <c r="L444"/>
  <c r="L368"/>
  <c r="L364"/>
  <c r="L300"/>
  <c r="L277"/>
  <c r="L218"/>
  <c r="L183"/>
  <c r="L107"/>
  <c r="H10"/>
  <c r="H9" s="1"/>
  <c r="H8" s="1"/>
  <c r="H58"/>
  <c r="H57" s="1"/>
  <c r="I150"/>
  <c r="I149" s="1"/>
  <c r="I148" s="1"/>
  <c r="I147" s="1"/>
  <c r="I146" s="1"/>
  <c r="I145" s="1"/>
  <c r="H275"/>
  <c r="H274" s="1"/>
  <c r="H273" s="1"/>
  <c r="H324"/>
  <c r="H323" s="1"/>
  <c r="H384"/>
  <c r="H455"/>
  <c r="H497"/>
  <c r="H478" s="1"/>
  <c r="H477" s="1"/>
  <c r="H530"/>
  <c r="H529" s="1"/>
  <c r="H543"/>
  <c r="H542" s="1"/>
  <c r="H528" s="1"/>
  <c r="H527" s="1"/>
  <c r="H576"/>
  <c r="H566" s="1"/>
  <c r="H565" s="1"/>
  <c r="H593"/>
  <c r="H613"/>
  <c r="H622"/>
  <c r="H708"/>
  <c r="H707" s="1"/>
  <c r="H706" s="1"/>
  <c r="H689" s="1"/>
  <c r="H733"/>
  <c r="H732" s="1"/>
  <c r="H731" s="1"/>
  <c r="H730" s="1"/>
  <c r="H752"/>
  <c r="H751" s="1"/>
  <c r="H750" s="1"/>
  <c r="H771"/>
  <c r="H770" s="1"/>
  <c r="H769" s="1"/>
  <c r="H768" s="1"/>
  <c r="H767" s="1"/>
  <c r="L38"/>
  <c r="L48"/>
  <c r="J81"/>
  <c r="L81" s="1"/>
  <c r="J93"/>
  <c r="L93" s="1"/>
  <c r="L118"/>
  <c r="L124"/>
  <c r="L150"/>
  <c r="L172"/>
  <c r="J192"/>
  <c r="J191" s="1"/>
  <c r="J190" s="1"/>
  <c r="L190" s="1"/>
  <c r="J206"/>
  <c r="J205" s="1"/>
  <c r="J204" s="1"/>
  <c r="J203" s="1"/>
  <c r="L203" s="1"/>
  <c r="L253"/>
  <c r="L263"/>
  <c r="L294"/>
  <c r="L325"/>
  <c r="J339"/>
  <c r="J338" s="1"/>
  <c r="L338" s="1"/>
  <c r="L348"/>
  <c r="L399"/>
  <c r="L419"/>
  <c r="L435"/>
  <c r="L441"/>
  <c r="L449"/>
  <c r="L458"/>
  <c r="L466"/>
  <c r="L493"/>
  <c r="L567"/>
  <c r="J593"/>
  <c r="J592" s="1"/>
  <c r="L616"/>
  <c r="L625"/>
  <c r="L657"/>
  <c r="J671"/>
  <c r="J670" s="1"/>
  <c r="J669" s="1"/>
  <c r="L686"/>
  <c r="L715"/>
  <c r="J721"/>
  <c r="J720" s="1"/>
  <c r="J719" s="1"/>
  <c r="L719" s="1"/>
  <c r="L736"/>
  <c r="J745"/>
  <c r="L757"/>
  <c r="L776"/>
  <c r="L800"/>
  <c r="L674"/>
  <c r="L666"/>
  <c r="L605"/>
  <c r="L574"/>
  <c r="L562"/>
  <c r="L505"/>
  <c r="L427"/>
  <c r="L404"/>
  <c r="L309"/>
  <c r="L266"/>
  <c r="L78"/>
  <c r="L64"/>
  <c r="L69"/>
  <c r="L85"/>
  <c r="L130"/>
  <c r="L164"/>
  <c r="L279"/>
  <c r="L346"/>
  <c r="L384"/>
  <c r="L397"/>
  <c r="L411"/>
  <c r="L426"/>
  <c r="L439"/>
  <c r="L491"/>
  <c r="L561"/>
  <c r="L631"/>
  <c r="L642"/>
  <c r="L693"/>
  <c r="L755"/>
  <c r="L765"/>
  <c r="L796"/>
  <c r="L703"/>
  <c r="L610"/>
  <c r="L571"/>
  <c r="L558"/>
  <c r="L551"/>
  <c r="L366"/>
  <c r="L333"/>
  <c r="L229"/>
  <c r="L216"/>
  <c r="L175"/>
  <c r="L137"/>
  <c r="L86"/>
  <c r="L65"/>
  <c r="M444"/>
  <c r="H318"/>
  <c r="H317" s="1"/>
  <c r="H584"/>
  <c r="J10"/>
  <c r="L21"/>
  <c r="L42"/>
  <c r="L53"/>
  <c r="M61"/>
  <c r="L96"/>
  <c r="L114"/>
  <c r="L162"/>
  <c r="L169"/>
  <c r="J187"/>
  <c r="L249"/>
  <c r="L268"/>
  <c r="L288"/>
  <c r="L305"/>
  <c r="L319"/>
  <c r="L330"/>
  <c r="L356"/>
  <c r="L395"/>
  <c r="L423"/>
  <c r="L433"/>
  <c r="L437"/>
  <c r="L453"/>
  <c r="L470"/>
  <c r="L489"/>
  <c r="J497"/>
  <c r="L507"/>
  <c r="L536"/>
  <c r="J557"/>
  <c r="J556" s="1"/>
  <c r="L585"/>
  <c r="L629"/>
  <c r="L653"/>
  <c r="L711"/>
  <c r="L740"/>
  <c r="L763"/>
  <c r="L794"/>
  <c r="J807"/>
  <c r="J806" s="1"/>
  <c r="L802"/>
  <c r="L647"/>
  <c r="L559"/>
  <c r="L406"/>
  <c r="L371"/>
  <c r="L334"/>
  <c r="L298"/>
  <c r="L217"/>
  <c r="L200"/>
  <c r="L106"/>
  <c r="L88"/>
  <c r="M63"/>
  <c r="M64"/>
  <c r="M65"/>
  <c r="M62"/>
  <c r="L807"/>
  <c r="J791"/>
  <c r="J784"/>
  <c r="J771"/>
  <c r="J770" s="1"/>
  <c r="J769" s="1"/>
  <c r="J759"/>
  <c r="L759" s="1"/>
  <c r="J752"/>
  <c r="J733"/>
  <c r="L724"/>
  <c r="J708"/>
  <c r="J707" s="1"/>
  <c r="L702"/>
  <c r="J692"/>
  <c r="J683"/>
  <c r="J682" s="1"/>
  <c r="J681" s="1"/>
  <c r="L681" s="1"/>
  <c r="J664"/>
  <c r="L665"/>
  <c r="L658"/>
  <c r="J652"/>
  <c r="L646"/>
  <c r="L643"/>
  <c r="L635"/>
  <c r="L632"/>
  <c r="J622"/>
  <c r="L622" s="1"/>
  <c r="J613"/>
  <c r="L614"/>
  <c r="J584"/>
  <c r="L584" s="1"/>
  <c r="J581"/>
  <c r="L581" s="1"/>
  <c r="L577"/>
  <c r="L568"/>
  <c r="L553"/>
  <c r="J543"/>
  <c r="L546"/>
  <c r="J530"/>
  <c r="J529" s="1"/>
  <c r="L529" s="1"/>
  <c r="L531"/>
  <c r="J516"/>
  <c r="J515" s="1"/>
  <c r="L511"/>
  <c r="L512"/>
  <c r="L513"/>
  <c r="L508"/>
  <c r="J482"/>
  <c r="L482" s="1"/>
  <c r="L483"/>
  <c r="L480"/>
  <c r="K455"/>
  <c r="M455" s="1"/>
  <c r="J455"/>
  <c r="L456"/>
  <c r="J446"/>
  <c r="L446" s="1"/>
  <c r="K425"/>
  <c r="M433"/>
  <c r="J425"/>
  <c r="J414"/>
  <c r="L414" s="1"/>
  <c r="L415"/>
  <c r="M411"/>
  <c r="M412"/>
  <c r="L412"/>
  <c r="J394"/>
  <c r="L392"/>
  <c r="L387"/>
  <c r="L378"/>
  <c r="L357"/>
  <c r="L358"/>
  <c r="L359"/>
  <c r="L360"/>
  <c r="J352"/>
  <c r="L353"/>
  <c r="L354"/>
  <c r="J343"/>
  <c r="L339"/>
  <c r="J324"/>
  <c r="J318"/>
  <c r="L306"/>
  <c r="L299"/>
  <c r="L295"/>
  <c r="J290"/>
  <c r="L291"/>
  <c r="L292"/>
  <c r="J287"/>
  <c r="L287" s="1"/>
  <c r="L280"/>
  <c r="L276"/>
  <c r="L269"/>
  <c r="L271"/>
  <c r="L270"/>
  <c r="J258"/>
  <c r="L258" s="1"/>
  <c r="L259"/>
  <c r="J244"/>
  <c r="L245"/>
  <c r="L238"/>
  <c r="J224"/>
  <c r="L207"/>
  <c r="L204"/>
  <c r="J177"/>
  <c r="L177" s="1"/>
  <c r="J157"/>
  <c r="J149"/>
  <c r="K150"/>
  <c r="L142"/>
  <c r="L141"/>
  <c r="J123"/>
  <c r="L121"/>
  <c r="J111"/>
  <c r="L111" s="1"/>
  <c r="L112"/>
  <c r="L97"/>
  <c r="L87"/>
  <c r="L71"/>
  <c r="L62"/>
  <c r="L63"/>
  <c r="L58"/>
  <c r="J37"/>
  <c r="J17"/>
  <c r="J16" s="1"/>
  <c r="J304"/>
  <c r="K689"/>
  <c r="H156"/>
  <c r="H155" s="1"/>
  <c r="H637"/>
  <c r="H110"/>
  <c r="H91" s="1"/>
  <c r="H90" s="1"/>
  <c r="H425"/>
  <c r="H123"/>
  <c r="I195"/>
  <c r="I591"/>
  <c r="I590" s="1"/>
  <c r="I589" s="1"/>
  <c r="I689"/>
  <c r="I661" s="1"/>
  <c r="H787"/>
  <c r="G152"/>
  <c r="F810"/>
  <c r="F808"/>
  <c r="F802"/>
  <c r="F801" s="1"/>
  <c r="F800" s="1"/>
  <c r="F799" s="1"/>
  <c r="F798" s="1"/>
  <c r="F796"/>
  <c r="F794"/>
  <c r="F792"/>
  <c r="G788"/>
  <c r="G787" s="1"/>
  <c r="F785"/>
  <c r="F784" s="1"/>
  <c r="F783" s="1"/>
  <c r="F782" s="1"/>
  <c r="F781" s="1"/>
  <c r="F780" s="1"/>
  <c r="G780"/>
  <c r="F778"/>
  <c r="F776"/>
  <c r="F774"/>
  <c r="F772"/>
  <c r="G768"/>
  <c r="G767" s="1"/>
  <c r="F765"/>
  <c r="F763"/>
  <c r="F760"/>
  <c r="F757"/>
  <c r="F755"/>
  <c r="F753"/>
  <c r="F748"/>
  <c r="F746"/>
  <c r="F742"/>
  <c r="F740"/>
  <c r="F738"/>
  <c r="F736"/>
  <c r="F734"/>
  <c r="G731"/>
  <c r="G730"/>
  <c r="F727"/>
  <c r="F724"/>
  <c r="F722"/>
  <c r="G720"/>
  <c r="G719" s="1"/>
  <c r="F717"/>
  <c r="F715"/>
  <c r="F713"/>
  <c r="F711"/>
  <c r="F709"/>
  <c r="G708"/>
  <c r="G707"/>
  <c r="G706" s="1"/>
  <c r="F703"/>
  <c r="F702" s="1"/>
  <c r="F701" s="1"/>
  <c r="F700" s="1"/>
  <c r="F698"/>
  <c r="F696"/>
  <c r="F693"/>
  <c r="F692" s="1"/>
  <c r="F691" s="1"/>
  <c r="F690" s="1"/>
  <c r="G691"/>
  <c r="G690" s="1"/>
  <c r="F686"/>
  <c r="F684"/>
  <c r="F683" s="1"/>
  <c r="F682" s="1"/>
  <c r="F681" s="1"/>
  <c r="F679"/>
  <c r="F676"/>
  <c r="F674"/>
  <c r="F672"/>
  <c r="G668"/>
  <c r="F666"/>
  <c r="F665" s="1"/>
  <c r="F664" s="1"/>
  <c r="F663" s="1"/>
  <c r="F662" s="1"/>
  <c r="F658"/>
  <c r="F657" s="1"/>
  <c r="F655"/>
  <c r="F653"/>
  <c r="F652" s="1"/>
  <c r="F651" s="1"/>
  <c r="F650" s="1"/>
  <c r="F649" s="1"/>
  <c r="G650"/>
  <c r="G649" s="1"/>
  <c r="F647"/>
  <c r="F646" s="1"/>
  <c r="F645" s="1"/>
  <c r="F643"/>
  <c r="F642" s="1"/>
  <c r="F639"/>
  <c r="F638" s="1"/>
  <c r="F635"/>
  <c r="F634" s="1"/>
  <c r="F632"/>
  <c r="F631" s="1"/>
  <c r="F629"/>
  <c r="F627"/>
  <c r="F625"/>
  <c r="F623"/>
  <c r="F620"/>
  <c r="F618"/>
  <c r="F616"/>
  <c r="F614"/>
  <c r="G613"/>
  <c r="G612" s="1"/>
  <c r="F610"/>
  <c r="F608"/>
  <c r="F605"/>
  <c r="F603"/>
  <c r="F600"/>
  <c r="F598"/>
  <c r="G596"/>
  <c r="G593" s="1"/>
  <c r="G592" s="1"/>
  <c r="F596"/>
  <c r="F594"/>
  <c r="F587"/>
  <c r="F585"/>
  <c r="F582"/>
  <c r="F581" s="1"/>
  <c r="F579"/>
  <c r="F577"/>
  <c r="F574"/>
  <c r="F573" s="1"/>
  <c r="F571"/>
  <c r="F570" s="1"/>
  <c r="F568"/>
  <c r="F567" s="1"/>
  <c r="F562"/>
  <c r="F561" s="1"/>
  <c r="F559"/>
  <c r="F558" s="1"/>
  <c r="F553"/>
  <c r="F551"/>
  <c r="F548"/>
  <c r="F546"/>
  <c r="F544"/>
  <c r="F540"/>
  <c r="F538"/>
  <c r="F536"/>
  <c r="F534"/>
  <c r="F531"/>
  <c r="G527"/>
  <c r="F525"/>
  <c r="F523"/>
  <c r="F521"/>
  <c r="F519"/>
  <c r="F517"/>
  <c r="F513"/>
  <c r="F512" s="1"/>
  <c r="F511" s="1"/>
  <c r="G512"/>
  <c r="G511" s="1"/>
  <c r="G510" s="1"/>
  <c r="G476" s="1"/>
  <c r="F508"/>
  <c r="F507" s="1"/>
  <c r="F505"/>
  <c r="F504" s="1"/>
  <c r="F502"/>
  <c r="F500"/>
  <c r="F498"/>
  <c r="F495"/>
  <c r="F493"/>
  <c r="F491"/>
  <c r="F489"/>
  <c r="F487"/>
  <c r="F485"/>
  <c r="F483"/>
  <c r="F480"/>
  <c r="F479" s="1"/>
  <c r="F474"/>
  <c r="G472"/>
  <c r="G455" s="1"/>
  <c r="F472"/>
  <c r="F470"/>
  <c r="F468"/>
  <c r="F466"/>
  <c r="F464"/>
  <c r="F462"/>
  <c r="F460"/>
  <c r="F458"/>
  <c r="F456"/>
  <c r="F453"/>
  <c r="F451"/>
  <c r="F449"/>
  <c r="F447"/>
  <c r="G444"/>
  <c r="G443" s="1"/>
  <c r="F444"/>
  <c r="F443" s="1"/>
  <c r="F441"/>
  <c r="F439"/>
  <c r="F437"/>
  <c r="G435"/>
  <c r="F435"/>
  <c r="G433"/>
  <c r="G425" s="1"/>
  <c r="F433"/>
  <c r="F430"/>
  <c r="F428"/>
  <c r="F427"/>
  <c r="F426" s="1"/>
  <c r="F423"/>
  <c r="F421"/>
  <c r="F419"/>
  <c r="F417"/>
  <c r="F415"/>
  <c r="G414"/>
  <c r="G412"/>
  <c r="G411" s="1"/>
  <c r="F412"/>
  <c r="F411" s="1"/>
  <c r="F406"/>
  <c r="F405" s="1"/>
  <c r="F404" s="1"/>
  <c r="F403" s="1"/>
  <c r="F401"/>
  <c r="F399"/>
  <c r="F397"/>
  <c r="F394" s="1"/>
  <c r="F395"/>
  <c r="F392"/>
  <c r="F391" s="1"/>
  <c r="F389"/>
  <c r="F387"/>
  <c r="F385"/>
  <c r="F382"/>
  <c r="F381"/>
  <c r="F380" s="1"/>
  <c r="F378"/>
  <c r="G374"/>
  <c r="F371"/>
  <c r="F368"/>
  <c r="F367" s="1"/>
  <c r="F366" s="1"/>
  <c r="F365" s="1"/>
  <c r="F364" s="1"/>
  <c r="F363" s="1"/>
  <c r="G364"/>
  <c r="F360"/>
  <c r="F359" s="1"/>
  <c r="F358" s="1"/>
  <c r="F357" s="1"/>
  <c r="F356" s="1"/>
  <c r="F354"/>
  <c r="F353"/>
  <c r="F352" s="1"/>
  <c r="F351" s="1"/>
  <c r="F350" s="1"/>
  <c r="F348"/>
  <c r="F346"/>
  <c r="F344"/>
  <c r="F340"/>
  <c r="F339" s="1"/>
  <c r="F338" s="1"/>
  <c r="F334"/>
  <c r="F333" s="1"/>
  <c r="F332" s="1"/>
  <c r="F330"/>
  <c r="F328"/>
  <c r="F325"/>
  <c r="F321"/>
  <c r="F319"/>
  <c r="G314"/>
  <c r="F312"/>
  <c r="F311" s="1"/>
  <c r="F309"/>
  <c r="F308" s="1"/>
  <c r="F306"/>
  <c r="F305" s="1"/>
  <c r="F300"/>
  <c r="F299" s="1"/>
  <c r="F298" s="1"/>
  <c r="F297" s="1"/>
  <c r="F295"/>
  <c r="F294" s="1"/>
  <c r="F292"/>
  <c r="F291" s="1"/>
  <c r="F288"/>
  <c r="F287" s="1"/>
  <c r="F285"/>
  <c r="F283"/>
  <c r="F280"/>
  <c r="G279"/>
  <c r="G275" s="1"/>
  <c r="G274" s="1"/>
  <c r="G273" s="1"/>
  <c r="F277"/>
  <c r="F276" s="1"/>
  <c r="F271"/>
  <c r="F270" s="1"/>
  <c r="F269" s="1"/>
  <c r="F268" s="1"/>
  <c r="F266"/>
  <c r="F265" s="1"/>
  <c r="F263"/>
  <c r="F261"/>
  <c r="F259"/>
  <c r="G255"/>
  <c r="F253"/>
  <c r="F251"/>
  <c r="F249"/>
  <c r="F247"/>
  <c r="F245"/>
  <c r="F238"/>
  <c r="F237" s="1"/>
  <c r="F235"/>
  <c r="F234" s="1"/>
  <c r="F232"/>
  <c r="F231" s="1"/>
  <c r="F229"/>
  <c r="F227"/>
  <c r="F225"/>
  <c r="G221"/>
  <c r="F219"/>
  <c r="F218" s="1"/>
  <c r="F217" s="1"/>
  <c r="F216" s="1"/>
  <c r="F215" s="1"/>
  <c r="G215"/>
  <c r="F213"/>
  <c r="F211"/>
  <c r="F209"/>
  <c r="F207"/>
  <c r="G203"/>
  <c r="F200"/>
  <c r="F199" s="1"/>
  <c r="F198" s="1"/>
  <c r="F197" s="1"/>
  <c r="F196" s="1"/>
  <c r="F193"/>
  <c r="F192" s="1"/>
  <c r="F191" s="1"/>
  <c r="F190" s="1"/>
  <c r="F188"/>
  <c r="F187" s="1"/>
  <c r="F186" s="1"/>
  <c r="F185" s="1"/>
  <c r="F183"/>
  <c r="F182" s="1"/>
  <c r="F181" s="1"/>
  <c r="F180" s="1"/>
  <c r="F178"/>
  <c r="F177" s="1"/>
  <c r="F175"/>
  <c r="F174" s="1"/>
  <c r="F172"/>
  <c r="F171" s="1"/>
  <c r="F169"/>
  <c r="F168" s="1"/>
  <c r="F166"/>
  <c r="F164"/>
  <c r="F162"/>
  <c r="F158"/>
  <c r="G155"/>
  <c r="F153"/>
  <c r="G151"/>
  <c r="F150"/>
  <c r="F142"/>
  <c r="F141" s="1"/>
  <c r="F140" s="1"/>
  <c r="F139"/>
  <c r="F138" s="1"/>
  <c r="F137"/>
  <c r="F136" s="1"/>
  <c r="F134"/>
  <c r="F130"/>
  <c r="F128"/>
  <c r="F126"/>
  <c r="F124"/>
  <c r="G121"/>
  <c r="G120" s="1"/>
  <c r="G110" s="1"/>
  <c r="G91" s="1"/>
  <c r="G90" s="1"/>
  <c r="F121"/>
  <c r="F120" s="1"/>
  <c r="F118"/>
  <c r="F116"/>
  <c r="F114"/>
  <c r="F112"/>
  <c r="F107"/>
  <c r="F106" s="1"/>
  <c r="F105" s="1"/>
  <c r="F103"/>
  <c r="F102" s="1"/>
  <c r="F100"/>
  <c r="F99" s="1"/>
  <c r="F97"/>
  <c r="F96"/>
  <c r="F94"/>
  <c r="F93" s="1"/>
  <c r="F88"/>
  <c r="F87" s="1"/>
  <c r="F86" s="1"/>
  <c r="F85" s="1"/>
  <c r="G85"/>
  <c r="F82"/>
  <c r="F81" s="1"/>
  <c r="F78"/>
  <c r="F77" s="1"/>
  <c r="F75"/>
  <c r="F71"/>
  <c r="F69"/>
  <c r="G65"/>
  <c r="G64" s="1"/>
  <c r="G63" s="1"/>
  <c r="G62" s="1"/>
  <c r="G61" s="1"/>
  <c r="F65"/>
  <c r="F64" s="1"/>
  <c r="F63" s="1"/>
  <c r="F62" s="1"/>
  <c r="F61" s="1"/>
  <c r="F59"/>
  <c r="F58" s="1"/>
  <c r="F57" s="1"/>
  <c r="F55"/>
  <c r="F53"/>
  <c r="F50"/>
  <c r="F48"/>
  <c r="F46"/>
  <c r="F42"/>
  <c r="F40"/>
  <c r="F38"/>
  <c r="G34"/>
  <c r="F32"/>
  <c r="F31" s="1"/>
  <c r="F29"/>
  <c r="F27"/>
  <c r="F23"/>
  <c r="F21"/>
  <c r="F18"/>
  <c r="G15"/>
  <c r="F13"/>
  <c r="F11"/>
  <c r="G8"/>
  <c r="L720" l="1"/>
  <c r="J637"/>
  <c r="L637" s="1"/>
  <c r="L557"/>
  <c r="J92"/>
  <c r="L92" s="1"/>
  <c r="H661"/>
  <c r="M425"/>
  <c r="H410"/>
  <c r="H409" s="1"/>
  <c r="H408" s="1"/>
  <c r="H373" s="1"/>
  <c r="L377"/>
  <c r="F745"/>
  <c r="F744" s="1"/>
  <c r="F807"/>
  <c r="F806" s="1"/>
  <c r="F805" s="1"/>
  <c r="F804" s="1"/>
  <c r="H592"/>
  <c r="H476"/>
  <c r="F602"/>
  <c r="F708"/>
  <c r="F707" s="1"/>
  <c r="F706" s="1"/>
  <c r="L192"/>
  <c r="J376"/>
  <c r="J375" s="1"/>
  <c r="L394"/>
  <c r="L515"/>
  <c r="L543"/>
  <c r="L652"/>
  <c r="L671"/>
  <c r="L669"/>
  <c r="H612"/>
  <c r="H377"/>
  <c r="H376" s="1"/>
  <c r="H375" s="1"/>
  <c r="H374" s="1"/>
  <c r="L363"/>
  <c r="L602"/>
  <c r="F318"/>
  <c r="F317" s="1"/>
  <c r="F497"/>
  <c r="F613"/>
  <c r="L455"/>
  <c r="L367"/>
  <c r="L365"/>
  <c r="K273"/>
  <c r="K661"/>
  <c r="K110"/>
  <c r="J805"/>
  <c r="L806"/>
  <c r="J744"/>
  <c r="L744" s="1"/>
  <c r="L745"/>
  <c r="H7"/>
  <c r="F290"/>
  <c r="F384"/>
  <c r="F557"/>
  <c r="F556" s="1"/>
  <c r="F637"/>
  <c r="F671"/>
  <c r="F670" s="1"/>
  <c r="F669" s="1"/>
  <c r="F668" s="1"/>
  <c r="L205"/>
  <c r="L198"/>
  <c r="L593"/>
  <c r="H316"/>
  <c r="H315" s="1"/>
  <c r="F10"/>
  <c r="F9" s="1"/>
  <c r="F8" s="1"/>
  <c r="F414"/>
  <c r="F455"/>
  <c r="F543"/>
  <c r="F550"/>
  <c r="F593"/>
  <c r="F752"/>
  <c r="F751" s="1"/>
  <c r="F750" s="1"/>
  <c r="K591"/>
  <c r="J68"/>
  <c r="J67" s="1"/>
  <c r="L67" s="1"/>
  <c r="L123"/>
  <c r="L191"/>
  <c r="L206"/>
  <c r="L425"/>
  <c r="L556"/>
  <c r="H34"/>
  <c r="J186"/>
  <c r="L187"/>
  <c r="H196"/>
  <c r="L196" s="1"/>
  <c r="L197"/>
  <c r="J9"/>
  <c r="L10"/>
  <c r="J180"/>
  <c r="L180" s="1"/>
  <c r="L181"/>
  <c r="G591"/>
  <c r="G590" s="1"/>
  <c r="G589" s="1"/>
  <c r="F324"/>
  <c r="F323" s="1"/>
  <c r="F316" s="1"/>
  <c r="F315" s="1"/>
  <c r="F446"/>
  <c r="F530"/>
  <c r="F529" s="1"/>
  <c r="F759"/>
  <c r="F791"/>
  <c r="F790" s="1"/>
  <c r="F789" s="1"/>
  <c r="F788" s="1"/>
  <c r="H314"/>
  <c r="L290"/>
  <c r="K410"/>
  <c r="K409" s="1"/>
  <c r="K408" s="1"/>
  <c r="M408" s="1"/>
  <c r="L670"/>
  <c r="L721"/>
  <c r="L497"/>
  <c r="J790"/>
  <c r="L791"/>
  <c r="J783"/>
  <c r="L784"/>
  <c r="L771"/>
  <c r="J768"/>
  <c r="L769"/>
  <c r="L770"/>
  <c r="J751"/>
  <c r="L752"/>
  <c r="J732"/>
  <c r="L733"/>
  <c r="J706"/>
  <c r="L706" s="1"/>
  <c r="L707"/>
  <c r="L708"/>
  <c r="J691"/>
  <c r="L692"/>
  <c r="L682"/>
  <c r="L683"/>
  <c r="J668"/>
  <c r="L668" s="1"/>
  <c r="J663"/>
  <c r="L664"/>
  <c r="J651"/>
  <c r="J612"/>
  <c r="L613"/>
  <c r="J566"/>
  <c r="L566" s="1"/>
  <c r="J542"/>
  <c r="L542" s="1"/>
  <c r="L530"/>
  <c r="J510"/>
  <c r="L510" s="1"/>
  <c r="L516"/>
  <c r="J478"/>
  <c r="J477" s="1"/>
  <c r="M409"/>
  <c r="M410"/>
  <c r="J410"/>
  <c r="L410" s="1"/>
  <c r="J351"/>
  <c r="L352"/>
  <c r="J342"/>
  <c r="L343"/>
  <c r="J323"/>
  <c r="L323" s="1"/>
  <c r="L324"/>
  <c r="J317"/>
  <c r="L318"/>
  <c r="J303"/>
  <c r="L303" s="1"/>
  <c r="L304"/>
  <c r="J275"/>
  <c r="J257"/>
  <c r="L257" s="1"/>
  <c r="J243"/>
  <c r="L244"/>
  <c r="J223"/>
  <c r="L224"/>
  <c r="J156"/>
  <c r="L157"/>
  <c r="J148"/>
  <c r="L149"/>
  <c r="K149"/>
  <c r="M150"/>
  <c r="J110"/>
  <c r="J36"/>
  <c r="L37"/>
  <c r="J15"/>
  <c r="L15" s="1"/>
  <c r="L16"/>
  <c r="L17"/>
  <c r="I812"/>
  <c r="F425"/>
  <c r="F279"/>
  <c r="F275" s="1"/>
  <c r="F224"/>
  <c r="F258"/>
  <c r="F257" s="1"/>
  <c r="F256" s="1"/>
  <c r="F255" s="1"/>
  <c r="F92"/>
  <c r="G195"/>
  <c r="F622"/>
  <c r="F612" s="1"/>
  <c r="G689"/>
  <c r="G661" s="1"/>
  <c r="F733"/>
  <c r="F732" s="1"/>
  <c r="F731" s="1"/>
  <c r="F206"/>
  <c r="F205" s="1"/>
  <c r="F204" s="1"/>
  <c r="F203" s="1"/>
  <c r="F576"/>
  <c r="F584"/>
  <c r="F607"/>
  <c r="F592" s="1"/>
  <c r="F244"/>
  <c r="F243" s="1"/>
  <c r="F242" s="1"/>
  <c r="F241" s="1"/>
  <c r="F343"/>
  <c r="F342" s="1"/>
  <c r="F337" s="1"/>
  <c r="F336" s="1"/>
  <c r="F149"/>
  <c r="F148" s="1"/>
  <c r="F147" s="1"/>
  <c r="F146" s="1"/>
  <c r="G150"/>
  <c r="G149" s="1"/>
  <c r="G148" s="1"/>
  <c r="G147" s="1"/>
  <c r="G146" s="1"/>
  <c r="G145" s="1"/>
  <c r="F771"/>
  <c r="F770" s="1"/>
  <c r="F769" s="1"/>
  <c r="F768" s="1"/>
  <c r="F767" s="1"/>
  <c r="F721"/>
  <c r="F720" s="1"/>
  <c r="F719" s="1"/>
  <c r="F689" s="1"/>
  <c r="F542"/>
  <c r="F528" s="1"/>
  <c r="F516"/>
  <c r="F515" s="1"/>
  <c r="F510" s="1"/>
  <c r="F482"/>
  <c r="F157"/>
  <c r="F156" s="1"/>
  <c r="F155" s="1"/>
  <c r="F111"/>
  <c r="F68"/>
  <c r="F67" s="1"/>
  <c r="F37"/>
  <c r="F36" s="1"/>
  <c r="F35" s="1"/>
  <c r="F34" s="1"/>
  <c r="F17"/>
  <c r="F16" s="1"/>
  <c r="F15" s="1"/>
  <c r="F304"/>
  <c r="F303" s="1"/>
  <c r="F223"/>
  <c r="F222" s="1"/>
  <c r="F221" s="1"/>
  <c r="F377"/>
  <c r="F376" s="1"/>
  <c r="F375" s="1"/>
  <c r="F374" s="1"/>
  <c r="G7"/>
  <c r="F123"/>
  <c r="G410"/>
  <c r="G409" s="1"/>
  <c r="G408" s="1"/>
  <c r="G373" s="1"/>
  <c r="F787"/>
  <c r="L376" l="1"/>
  <c r="H591"/>
  <c r="H590" s="1"/>
  <c r="H589" s="1"/>
  <c r="F410"/>
  <c r="F409" s="1"/>
  <c r="F408" s="1"/>
  <c r="L612"/>
  <c r="F478"/>
  <c r="F477" s="1"/>
  <c r="F274"/>
  <c r="F273" s="1"/>
  <c r="F195" s="1"/>
  <c r="F566"/>
  <c r="F565" s="1"/>
  <c r="J155"/>
  <c r="L155" s="1"/>
  <c r="L592"/>
  <c r="K590"/>
  <c r="J8"/>
  <c r="L8" s="1"/>
  <c r="L9"/>
  <c r="L186"/>
  <c r="J185"/>
  <c r="L185" s="1"/>
  <c r="K195"/>
  <c r="K91"/>
  <c r="F730"/>
  <c r="H195"/>
  <c r="F591"/>
  <c r="F590" s="1"/>
  <c r="F589" s="1"/>
  <c r="F661"/>
  <c r="L68"/>
  <c r="K373"/>
  <c r="M373" s="1"/>
  <c r="J804"/>
  <c r="L804" s="1"/>
  <c r="L805"/>
  <c r="J789"/>
  <c r="L790"/>
  <c r="J782"/>
  <c r="L783"/>
  <c r="J767"/>
  <c r="L767" s="1"/>
  <c r="L768"/>
  <c r="J750"/>
  <c r="L750" s="1"/>
  <c r="L751"/>
  <c r="J731"/>
  <c r="L732"/>
  <c r="J690"/>
  <c r="L691"/>
  <c r="J662"/>
  <c r="L663"/>
  <c r="J650"/>
  <c r="L651"/>
  <c r="J591"/>
  <c r="J565"/>
  <c r="L565" s="1"/>
  <c r="J528"/>
  <c r="L528" s="1"/>
  <c r="L478"/>
  <c r="J476"/>
  <c r="L476" s="1"/>
  <c r="L477"/>
  <c r="J409"/>
  <c r="L409" s="1"/>
  <c r="J374"/>
  <c r="L375"/>
  <c r="J350"/>
  <c r="L350" s="1"/>
  <c r="L351"/>
  <c r="L342"/>
  <c r="J337"/>
  <c r="L317"/>
  <c r="J316"/>
  <c r="L275"/>
  <c r="J274"/>
  <c r="J256"/>
  <c r="L256" s="1"/>
  <c r="J242"/>
  <c r="L243"/>
  <c r="J222"/>
  <c r="L223"/>
  <c r="L156"/>
  <c r="K148"/>
  <c r="M149"/>
  <c r="J147"/>
  <c r="L148"/>
  <c r="L110"/>
  <c r="J91"/>
  <c r="J35"/>
  <c r="L36"/>
  <c r="F145"/>
  <c r="F314"/>
  <c r="F476"/>
  <c r="F110"/>
  <c r="F91" s="1"/>
  <c r="F90" s="1"/>
  <c r="F7" s="1"/>
  <c r="G812"/>
  <c r="F527"/>
  <c r="F373" s="1"/>
  <c r="L591" l="1"/>
  <c r="H812"/>
  <c r="K90"/>
  <c r="K589"/>
  <c r="J788"/>
  <c r="L789"/>
  <c r="J781"/>
  <c r="L782"/>
  <c r="J730"/>
  <c r="L730" s="1"/>
  <c r="L731"/>
  <c r="J689"/>
  <c r="L689" s="1"/>
  <c r="L690"/>
  <c r="L662"/>
  <c r="J649"/>
  <c r="L649" s="1"/>
  <c r="L650"/>
  <c r="J590"/>
  <c r="L590" s="1"/>
  <c r="J527"/>
  <c r="L527" s="1"/>
  <c r="J408"/>
  <c r="L408" s="1"/>
  <c r="L374"/>
  <c r="L337"/>
  <c r="J336"/>
  <c r="L336" s="1"/>
  <c r="J315"/>
  <c r="L316"/>
  <c r="L274"/>
  <c r="J273"/>
  <c r="L273" s="1"/>
  <c r="J255"/>
  <c r="L255" s="1"/>
  <c r="J241"/>
  <c r="L241" s="1"/>
  <c r="L242"/>
  <c r="J221"/>
  <c r="L222"/>
  <c r="J146"/>
  <c r="L147"/>
  <c r="K147"/>
  <c r="M148"/>
  <c r="L91"/>
  <c r="J90"/>
  <c r="L90" s="1"/>
  <c r="L35"/>
  <c r="J34"/>
  <c r="F812"/>
  <c r="K7" l="1"/>
  <c r="M7" s="1"/>
  <c r="J787"/>
  <c r="L787" s="1"/>
  <c r="L788"/>
  <c r="J780"/>
  <c r="L780" s="1"/>
  <c r="L781"/>
  <c r="J661"/>
  <c r="L661" s="1"/>
  <c r="J589"/>
  <c r="L589" s="1"/>
  <c r="J373"/>
  <c r="L373" s="1"/>
  <c r="L315"/>
  <c r="J314"/>
  <c r="L314" s="1"/>
  <c r="L221"/>
  <c r="J195"/>
  <c r="L195" s="1"/>
  <c r="J145"/>
  <c r="L145" s="1"/>
  <c r="L146"/>
  <c r="K146"/>
  <c r="M147"/>
  <c r="L34"/>
  <c r="J7"/>
  <c r="K145" l="1"/>
  <c r="M146"/>
  <c r="L7"/>
  <c r="J812"/>
  <c r="L812" s="1"/>
  <c r="M145" l="1"/>
  <c r="K812"/>
  <c r="M812" s="1"/>
</calcChain>
</file>

<file path=xl/sharedStrings.xml><?xml version="1.0" encoding="utf-8"?>
<sst xmlns="http://schemas.openxmlformats.org/spreadsheetml/2006/main" count="3097" uniqueCount="571">
  <si>
    <t>к решению Совета депутатов Терского района</t>
  </si>
  <si>
    <t>Распределение бюджетных ассигнований на 2024 год по разделам и подразделам, целевым статьям и группам видов расходов классификации расходов бюджета</t>
  </si>
  <si>
    <t>рублей</t>
  </si>
  <si>
    <t>Раздел</t>
  </si>
  <si>
    <t>Под-раздел</t>
  </si>
  <si>
    <t>Целевая статья</t>
  </si>
  <si>
    <t>Вид расхода</t>
  </si>
  <si>
    <t>в том числе за счет средств федерального бюджета</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</si>
  <si>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</si>
  <si>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</si>
  <si>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</si>
  <si>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</si>
  <si>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</si>
  <si>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9900000000</t>
  </si>
  <si>
    <t>Непрограммная деятельность - Глава муниципального образования Терский район</t>
  </si>
  <si>
    <t>9930000000</t>
  </si>
  <si>
    <t>Расходы на выплаты по оплате труда главы муниципального образования</t>
  </si>
  <si>
    <t>9930001010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</si>
  <si>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</si>
  <si>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</si>
  <si>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</si>
  <si>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9930013060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</si>
  <si>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</si>
  <si>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</si>
  <si>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</si>
  <si>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</si>
  <si>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</si>
  <si>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</si>
  <si>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Социальное обеспечение и иные выплаты населению</t>
  </si>
  <si>
    <t>300</t>
  </si>
  <si>
    <t>Расходы на выплаты по оплате труда работников органов местного самоуправления</t>
  </si>
  <si>
    <t>9910006010</t>
  </si>
  <si>
    <t>Расходы на обеспечение функций органов местного самоуправления</t>
  </si>
  <si>
    <t>9910006030</t>
  </si>
  <si>
    <t>Закупка товаров, работ и услуг для государственных (муниципальных) нужд</t>
  </si>
  <si>
    <t>200</t>
  </si>
  <si>
    <t>Иные бюджетные ассигнования</t>
  </si>
  <si>
    <t>800</t>
  </si>
  <si>
    <t>Расходы на единовременное поощрение за многолетнюю безупречную муниципальную службу, выплачиваемое муниципальным служащим</t>
  </si>
  <si>
    <t>9910008210</t>
  </si>
  <si>
    <t>9910013060</t>
  </si>
  <si>
    <t>9920000000</t>
  </si>
  <si>
    <t>Расходы на выплаты по оплате председателя Совета депутатов Терского района</t>
  </si>
  <si>
    <t>9920002010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</si>
  <si>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</si>
  <si>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</si>
  <si>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75 "Развитие муниципального управления и гражданского общества"</t>
  </si>
  <si>
    <t>7500000000</t>
  </si>
  <si>
    <t>Подпрограмма 7. "Обслуживание деятельности органов местного самоуправления и муниципальных учреждений Терского района"</t>
  </si>
  <si>
    <t>7570000000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</si>
  <si>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</si>
  <si>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</si>
  <si>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</si>
  <si>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</si>
  <si>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7570206010</t>
  </si>
  <si>
    <t>7570206030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</si>
  <si>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</si>
  <si>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7570207400</t>
  </si>
  <si>
    <t>7570208210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</si>
  <si>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</si>
  <si>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7570208300</t>
  </si>
  <si>
    <t>7570213060</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</si>
  <si>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</si>
  <si>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757027750U</t>
  </si>
  <si>
    <t>Иная непрограммная деятельность</t>
  </si>
  <si>
    <t>9960000000</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</si>
  <si>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</si>
  <si>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996007751U</t>
  </si>
  <si>
    <t>Судебная система</t>
  </si>
  <si>
    <t>05</t>
  </si>
  <si>
    <t>Основное мероприятие 3. Осуществление ОМСУ муниципального образования Терский район отдельных государственных полномочий</t>
  </si>
  <si>
    <t>7570300000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</si>
  <si>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</si>
  <si>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7570351200</t>
  </si>
  <si>
    <t>Обеспечение деятельности финансовых, налоговых и таможенных органов и органов финансового (финансово-бюджетного) надзора</t>
  </si>
  <si>
    <t>06</t>
  </si>
  <si>
    <t>Непрограммная деятельность Контрольно-счетной комиссии муниципального образования Терский район</t>
  </si>
  <si>
    <t>9950000000</t>
  </si>
  <si>
    <t>Расходы на выплаты по оплате труда руководителя контрольно-счетной комиссии</t>
  </si>
  <si>
    <t>9950005010</t>
  </si>
  <si>
    <t>Расходы на обеспечение функций руководителя контрольно-счетной комиссии</t>
  </si>
  <si>
    <t>9950005030</t>
  </si>
  <si>
    <t>Расходы на выплаты лицам, замещающим муниципальные должности, денежной компенсации за все неиспользованные отпуска при увольнении в связи с истечением срока их полномочий, прекращением полномочий по состоянию здоровья, препятствующему продолжению исполнения полномочий, а также в связи с досрочным прекращением полномочий по иным основаниям</t>
  </si>
  <si>
    <t>9950008310</t>
  </si>
  <si>
    <t>Выполнение переданных полномочий по решению вопросов местного значения муниципального образования городское поселение Умба</t>
  </si>
  <si>
    <t>9950100000</t>
  </si>
  <si>
    <t>Расходы на обеспечение функций работников органов местного самоуправления, выполняющих переданные полномочия поселений</t>
  </si>
  <si>
    <t>9950109030</t>
  </si>
  <si>
    <t>Выполнение переданных полномочий по решению вопросов местного значения муниципального образования сельское поселение Варзуга</t>
  </si>
  <si>
    <t>9950200000</t>
  </si>
  <si>
    <t>9950209030</t>
  </si>
  <si>
    <t>Резервные фонды</t>
  </si>
  <si>
    <t>11</t>
  </si>
  <si>
    <t>Резервный фонд администрации Терского района</t>
  </si>
  <si>
    <t>9960020010</t>
  </si>
  <si>
    <t>Другие общегосударственные вопросы</t>
  </si>
  <si>
    <t>13</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</si>
  <si>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</si>
  <si>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</si>
  <si>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Прочие направления муниципальной программы</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</si>
  <si>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</si>
  <si>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 и организаций</t>
  </si>
  <si>
    <t>Основное мероприятие 4. Содержание муниципального имущества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</si>
  <si>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</si>
  <si>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</si>
  <si>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</si>
  <si>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</si>
  <si>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субсидий бюджетным, автономным учреждениям и иным некоммерческим организациям</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</si>
  <si>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</si>
  <si>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600</t>
  </si>
  <si>
    <t>Софинансирование cубсидии на  оплату труда и начисления на выплаты по оплате труда работникам муниципальных учреждений</t>
  </si>
  <si>
    <t>75701S1100</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</si>
  <si>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</si>
  <si>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</si>
  <si>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</si>
  <si>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</si>
  <si>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</si>
  <si>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</si>
  <si>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</si>
  <si>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 (за счет средств резервного фонда Правительства Мурманской области)</t>
  </si>
  <si>
    <t>75704S1100</t>
  </si>
  <si>
    <t>Национальная безопасность и правоохранительная деятельность</t>
  </si>
  <si>
    <t>Органы юстиции</t>
  </si>
  <si>
    <t>Подпрограмма 7 "Обслуживание деятельности органов местного самоуправления и муниципальных учреждений Терского района"</t>
  </si>
  <si>
    <t>Осуществление переданных полномочий Российской Федерации на государственную регистрацию актов гражданского состояния</t>
  </si>
  <si>
    <t>Субвенция на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t>
  </si>
  <si>
    <t>757035930F</t>
  </si>
  <si>
    <t>Гражданская оборона</t>
  </si>
  <si>
    <t>09</t>
  </si>
  <si>
    <t>Муниципальная программа 77 "Совершенствование единой дежурно-диспетчерской службы Терского района"</t>
  </si>
  <si>
    <t>7700000000</t>
  </si>
  <si>
    <t>Основное мероприятие 1.Обеспечение функционирования МКУ "ЕДДС Терского района"</t>
  </si>
  <si>
    <t>7700100000</t>
  </si>
  <si>
    <t>7700100050</t>
  </si>
  <si>
    <t>7700113060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</si>
  <si>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t>
  </si>
  <si>
    <t>7700171100</t>
  </si>
  <si>
    <t>77001S1100</t>
  </si>
  <si>
    <t>Основное мероприятие 2.Создание системы обеспечения вызова экстренных оперативных служб по единому номеру "112" на базе МКУ ЕДДС Терского района</t>
  </si>
  <si>
    <t>7700200000</t>
  </si>
  <si>
    <t>7700200050</t>
  </si>
  <si>
    <t>Основное мероприятие 3.Предотвращение ЧС на реке Варзуга в паводковый период</t>
  </si>
  <si>
    <t>7700300000</t>
  </si>
  <si>
    <t>7700329990</t>
  </si>
  <si>
    <t>Основное мероприятие 4.Обеспечение функционирования МАСЦО в Терском районе</t>
  </si>
  <si>
    <t>7700400000</t>
  </si>
  <si>
    <t>7700429990</t>
  </si>
  <si>
    <t>Основное мероприятие 5.Обеспечение безопасности людей на водных объектах</t>
  </si>
  <si>
    <t>7700500000</t>
  </si>
  <si>
    <t>7700529990</t>
  </si>
  <si>
    <t>Расходы, связанные с профилактикой и устранением последствий распространения коронавирусной инфекции</t>
  </si>
  <si>
    <t>996К000000</t>
  </si>
  <si>
    <t>996К020010</t>
  </si>
  <si>
    <t>Защита населения и территории от чрезвычайных ситуаций природного и техногенного характера, пожарная безопасность</t>
  </si>
  <si>
    <t>10</t>
  </si>
  <si>
    <t>Основное мероприятие 6.Поддержка деятельности местной общественной организации Добровольная пожарная охрана Терского района Мурманской области</t>
  </si>
  <si>
    <t>7700600000</t>
  </si>
  <si>
    <t>7700629990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</si>
  <si>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</si>
  <si>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</si>
  <si>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</si>
  <si>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</si>
  <si>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</si>
  <si>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996К077140</t>
  </si>
  <si>
    <t>Топливно-энергетический комплекс</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</si>
  <si>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</si>
  <si>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1.Стимулирование энергосбережения и повышение энергоэффективности в муниципальном образовании</t>
  </si>
  <si>
    <t>Обеспечение нефтепродуктами и топливом удаленных населенных пунктов с ограниченным сроком завоза грузов</t>
  </si>
  <si>
    <t>Обеспечение нефтепродуктами и топливом удаленных населенных пунктов с ограниченным сроком завоза грузов (за счет средств резервного фонда Правительства Мурманской области)</t>
  </si>
  <si>
    <t>753017072U</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</si>
  <si>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</si>
  <si>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</si>
  <si>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75301S072U</t>
  </si>
  <si>
    <t>Сельское хозяйство и рыболовство</t>
  </si>
  <si>
    <t>Муниципальная программа 70 "Развитие конкурентно-способной экономики"</t>
  </si>
  <si>
    <t>7000000000</t>
  </si>
  <si>
    <t>Подпрограмма 2 "Развитие сельского хозяйства Терского района Мурманской области"</t>
  </si>
  <si>
    <t>7020000000</t>
  </si>
  <si>
    <t>Основное мероприятие 1.Повышение эффективности сельскохозяйственного производства</t>
  </si>
  <si>
    <t>7020100000</t>
  </si>
  <si>
    <t>7020129990</t>
  </si>
  <si>
    <t xml:space="preserve">Транспорт                                                            </t>
  </si>
  <si>
    <t>08</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</si>
  <si>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</si>
  <si>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</si>
  <si>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</si>
  <si>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</si>
  <si>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</si>
  <si>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</si>
  <si>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7910129990</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</si>
  <si>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</si>
  <si>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</si>
  <si>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</si>
  <si>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</si>
  <si>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</si>
  <si>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</si>
  <si>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</si>
  <si>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</si>
  <si>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</si>
  <si>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</si>
  <si>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</si>
  <si>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</si>
  <si>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</si>
  <si>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 (дорожные фонды)</t>
  </si>
  <si>
    <t>Дорожное хозяйство</t>
  </si>
  <si>
    <t>7920000000</t>
  </si>
  <si>
    <t>Содержание и ремонт автомобильных дорог</t>
  </si>
  <si>
    <t>7920100000</t>
  </si>
  <si>
    <t>7920129990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</si>
  <si>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</si>
  <si>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7920149100</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</si>
  <si>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</si>
  <si>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7920149260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</si>
  <si>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</si>
  <si>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79201S9100</t>
  </si>
  <si>
    <t>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</si>
  <si>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79201S9260</t>
  </si>
  <si>
    <t>Связь и информатика</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</si>
  <si>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</si>
  <si>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</si>
  <si>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</si>
  <si>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</si>
  <si>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</si>
  <si>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</si>
  <si>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</si>
  <si>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Муниципальная программа 78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</si>
  <si>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</si>
  <si>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</si>
  <si>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</si>
  <si>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</si>
  <si>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</si>
  <si>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</si>
  <si>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Другие вопросы в области национальной экономики</t>
  </si>
  <si>
    <t>12</t>
  </si>
  <si>
    <t>Подпрограмма 1 "Развитие малого и среднего предпринимательства, стимулирование инноваций в муниципальном образовании Терский район"</t>
  </si>
  <si>
    <t>7010000000</t>
  </si>
  <si>
    <t>Основное мероприятие 1. Стимулирование развития малого и среднего предпринимательства</t>
  </si>
  <si>
    <t>7010100000</t>
  </si>
  <si>
    <t>7010129990</t>
  </si>
  <si>
    <t>Основное мероприятие 2. Поощрение развития малого и среднего предпринимательства</t>
  </si>
  <si>
    <t>7010200000</t>
  </si>
  <si>
    <t>7010229990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</si>
  <si>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</si>
  <si>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7010270550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</si>
  <si>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</si>
  <si>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</si>
  <si>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Основное мероприятие 3.Осуществление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</si>
  <si>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</si>
  <si>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Подпрограмма 3 "Развитие туризма в Терском районе" </t>
  </si>
  <si>
    <t>7030000000</t>
  </si>
  <si>
    <t>Основное мероприятие 1.Совершенствование информационного и методического обеспечения туристской отрасли</t>
  </si>
  <si>
    <t>7030100000</t>
  </si>
  <si>
    <t xml:space="preserve">Основное мероприятие 2.Содействие формированию и продвижению муниципального туристского продукта </t>
  </si>
  <si>
    <t>Муниципальная программа 74 "Развитие культуры"</t>
  </si>
  <si>
    <t xml:space="preserve">Подпрограмма 3 "Поддержка семьи и гражданской активности населения в Терском районе" </t>
  </si>
  <si>
    <t>Основное мероприятие 1. Повышение качества жизни малообеспеченных граждан Терского района</t>
  </si>
  <si>
    <t xml:space="preserve">Подпрограмма 1 "Регулирование земельных отношений на территории муниципального образования Терский район" </t>
  </si>
  <si>
    <t>7510000000</t>
  </si>
  <si>
    <t xml:space="preserve">Основное мероприятие 2. Проведение кадастровых работ по постановке границ населенных пунктов МО СП Варзуга на государственный кадастровый учет </t>
  </si>
  <si>
    <t>7510200000</t>
  </si>
  <si>
    <t>7510229990</t>
  </si>
  <si>
    <t>Основное мероприятие 3. Разработка документов градостроительной деятельности</t>
  </si>
  <si>
    <t>7510300000</t>
  </si>
  <si>
    <t>7510329990</t>
  </si>
  <si>
    <t>Основное мероприятие 4. Формирование земельных участков под памятниками ВОВ</t>
  </si>
  <si>
    <t>7510400000</t>
  </si>
  <si>
    <t>7510429990</t>
  </si>
  <si>
    <t>Жилищно-коммунальное хозяйство</t>
  </si>
  <si>
    <t>Жилищное хозяйство</t>
  </si>
  <si>
    <t>Основное мероприятие 1.Планировка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</si>
  <si>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7510100000</t>
  </si>
  <si>
    <t>7510129990</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</si>
  <si>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</si>
  <si>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</si>
  <si>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4. 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</si>
  <si>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</si>
  <si>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</si>
  <si>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</si>
  <si>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</si>
  <si>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Коммунальное хозяйство</t>
  </si>
  <si>
    <t>Основное мероприятие 7. Ремонт муниципальной собственности</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</si>
  <si>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</si>
  <si>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2. Развитие топливно-энергетического комплекса</t>
  </si>
  <si>
    <t>Субсидии бюджетам муниципальных образований на подготовку к отопительному периоду</t>
  </si>
  <si>
    <t>Софинансирование субсидии бюджетам муниципальных образований на подготовку к отопительному периоду</t>
  </si>
  <si>
    <t>75302S0760</t>
  </si>
  <si>
    <t>Благоустройство</t>
  </si>
  <si>
    <t>Основное мероприятие 6. Организация ритуальных услуг и содержание мест захоронения</t>
  </si>
  <si>
    <t>Другие вопросы в области жилищно-коммунального хозяйства</t>
  </si>
  <si>
    <t>Основное мероприятие 3. Создание условий для повышения энергоэффективности объектов муниципальной собственности Терского района</t>
  </si>
  <si>
    <t>Охрана окружающей среды</t>
  </si>
  <si>
    <t>Охрана объектов растительного и животного мира и среды их обитания</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</si>
  <si>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</si>
  <si>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</si>
  <si>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</si>
  <si>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Субсидия на реализацию мероприятий, направленных на ликвидацию накопленного экологического ущерба</t>
  </si>
  <si>
    <t>Образование</t>
  </si>
  <si>
    <t>07</t>
  </si>
  <si>
    <t>Дошкольное образование</t>
  </si>
  <si>
    <t>Муниципальная программа 72 "Развитие образования"</t>
  </si>
  <si>
    <t>Подпрограмма 1 "Развитие образования в Терском районе"</t>
  </si>
  <si>
    <t>Основное мероприятие 1.Модернизация образования Терского района</t>
  </si>
  <si>
    <t>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t>
  </si>
  <si>
    <t>721017078U</t>
  </si>
  <si>
    <t xml:space="preserve">Cофинансирование 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 </t>
  </si>
  <si>
    <t>72101S078U</t>
  </si>
  <si>
    <t>Основное мероприятие 2. Качественное и доступное дошкольное образование</t>
  </si>
  <si>
    <t>Основное мероприятие 4.Материально-техническое обеспечение образовательных учреждений</t>
  </si>
  <si>
    <t>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</si>
  <si>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721047724U</t>
  </si>
  <si>
    <t>Основное мероприятие 5. Финансовое обеспечение образовательной деятельности</t>
  </si>
  <si>
    <t>Меры социальной поддержки педагогическим работникам</t>
  </si>
  <si>
    <t>72105S1100</t>
  </si>
  <si>
    <t>Реализация Закона Мурманской области "О единой субвенции местным бюджетам на финансовое обеспечение образовательной деятельности"</t>
  </si>
  <si>
    <t>Общее образование</t>
  </si>
  <si>
    <t>Подпрограмма 1. "Развитие образования в Терском районе"</t>
  </si>
  <si>
    <t>Региональный проект "Патриотическое воспитание граждан Российской Федерации"</t>
  </si>
  <si>
    <t>721EВ00000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</si>
  <si>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</si>
  <si>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721EВ51790</t>
  </si>
  <si>
    <t>Основное мероприятие 1. Модернизация образования Терского района</t>
  </si>
  <si>
    <t>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</si>
  <si>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на реализацию мероприятий по замене окон в муниципальных организациях</t>
  </si>
  <si>
    <t>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</si>
  <si>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72101S1330</t>
  </si>
  <si>
    <t>Софинансирование субсидии на реализацию мероприятий по замене окон в муниципальных организациях</t>
  </si>
  <si>
    <t>72101S3170</t>
  </si>
  <si>
    <t>Основное мероприятие 3. Качественное и доступное общее и дополнительное образование</t>
  </si>
  <si>
    <t>Иной межбюджетный трансферт из областного бюджета местным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Мурманской области (за счет федерального бюджета)</t>
  </si>
  <si>
    <t>72103L0500</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</si>
  <si>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</si>
  <si>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72103L3030</t>
  </si>
  <si>
    <t>Иной межбюджетный трансферт из областного бюджета местным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Мурманской области (за счет областного бюджета)</t>
  </si>
  <si>
    <t>72103А0500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</si>
  <si>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</si>
  <si>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</si>
  <si>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Региональный проект "Успех каждого ребенка"</t>
  </si>
  <si>
    <t>721E200000</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</si>
  <si>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</si>
  <si>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721E251710</t>
  </si>
  <si>
    <t>Основное мероприятие 4. Материально-техническое обеспечение образовательных учреждений</t>
  </si>
  <si>
    <t>Субсидии на обеспечение комплексной безопасности муниципальных образовательных организаций</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</si>
  <si>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</si>
  <si>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72104S0790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</si>
  <si>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</si>
  <si>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</si>
  <si>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</si>
  <si>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</si>
  <si>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</si>
  <si>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</si>
  <si>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Обеспечение бесплатным питанием отдельных категорий обучающихся</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</si>
  <si>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</si>
  <si>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</si>
  <si>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</si>
  <si>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</si>
  <si>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72105S1380</t>
  </si>
  <si>
    <t>Дополнительное образование детей</t>
  </si>
  <si>
    <t>Иной межбюджетный трансферт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</si>
  <si>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72103S1100</t>
  </si>
  <si>
    <t>Софинансирование иного межбюджетного трансферта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</si>
  <si>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72103S7530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</si>
  <si>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</si>
  <si>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в соответствии с социальным сертификатом на получение муниципальной услуги в социальной сфере</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</si>
  <si>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</si>
  <si>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</si>
  <si>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</si>
  <si>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2. Укрепление материально-технической базы Детской школы искусств</t>
  </si>
  <si>
    <t>7410200000</t>
  </si>
  <si>
    <t>7410229990</t>
  </si>
  <si>
    <t xml:space="preserve">Подпрограмма 2 "Сохранение и развитие культуры муниципального образования Терский район" </t>
  </si>
  <si>
    <t>7420000000</t>
  </si>
  <si>
    <t>Основное мероприятие 2. Предоставление дополнительного образования детям в сфере культуры и искусства</t>
  </si>
  <si>
    <t>7420200000</t>
  </si>
  <si>
    <t>7420200050</t>
  </si>
  <si>
    <t>7420213060</t>
  </si>
  <si>
    <t>7420271080</t>
  </si>
  <si>
    <t>Софинансирование субсидии на  оплату труда и начисления на выплаты по оплате труда работникам муниципальных учреждений</t>
  </si>
  <si>
    <t>74202S1100</t>
  </si>
  <si>
    <t>Молодежная политика и оздоровление детей</t>
  </si>
  <si>
    <t>Основное мероприятие 7.Гражданско-патриотическое воспитание</t>
  </si>
  <si>
    <t>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</si>
  <si>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</si>
  <si>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Софинансирование 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</si>
  <si>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72107S1330</t>
  </si>
  <si>
    <t>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</si>
  <si>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72107S1410</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</si>
  <si>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</si>
  <si>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</si>
  <si>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</si>
  <si>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</si>
  <si>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</si>
  <si>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</si>
  <si>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</si>
  <si>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722027736U</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</si>
  <si>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</si>
  <si>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</si>
  <si>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</si>
  <si>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</si>
  <si>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</si>
  <si>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</si>
  <si>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</si>
  <si>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</si>
  <si>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7440400050</t>
  </si>
  <si>
    <t>Основное мероприятие 5. Поощрение талантливых и одаренных детей</t>
  </si>
  <si>
    <t>Основное мероприятие 6.Мероприятия,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</si>
  <si>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</si>
  <si>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</si>
  <si>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</si>
  <si>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 xml:space="preserve">Культура и кинематография </t>
  </si>
  <si>
    <t xml:space="preserve">Культура </t>
  </si>
  <si>
    <t>Основное мероприятие 1. Укрепление материально-технической базы учреждений культуры (библиотека)</t>
  </si>
  <si>
    <t>7410100000</t>
  </si>
  <si>
    <t>7410129990</t>
  </si>
  <si>
    <t>Государственная поддержка отрасли культуры</t>
  </si>
  <si>
    <t>74101L5190</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</si>
  <si>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</si>
  <si>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7410171060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</si>
  <si>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</si>
  <si>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74101S1060</t>
  </si>
  <si>
    <t>Основное мероприятие 3. Укрепление материально-технической базы учреждений культуры (музей)</t>
  </si>
  <si>
    <t>7410300000</t>
  </si>
  <si>
    <t>Cсубсидии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(за счет средств резервного фонда Правительства Мурманской области)</t>
  </si>
  <si>
    <t>741037106U</t>
  </si>
  <si>
    <t>74103S1060</t>
  </si>
  <si>
    <t>Основное мероприятие 4. Создание Парка Победы в районе ул.Кирова в п.г.т.Умба</t>
  </si>
  <si>
    <t>7410400000</t>
  </si>
  <si>
    <t>Cубсидии муниципальным образованиям на реализацию проектов по поддержке местных инициатив</t>
  </si>
  <si>
    <t>7410471091</t>
  </si>
  <si>
    <t>Софинансирование субсидии муниципальным образованиям на реализацию проектов по поддержке местных инициатив</t>
  </si>
  <si>
    <t>74104S1091</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</si>
  <si>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</si>
  <si>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</si>
  <si>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</si>
  <si>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7420113060</t>
  </si>
  <si>
    <t>Софинансирование субсидии на оплату труда и начисления на выплаты по оплате труда работникам муниципальных учреждений</t>
  </si>
  <si>
    <t>74201S1100</t>
  </si>
  <si>
    <t>Основное мероприятие 3. Сохранение, популяризация и изучение историко-культурного наследия</t>
  </si>
  <si>
    <t>7420300000</t>
  </si>
  <si>
    <t>7420300050</t>
  </si>
  <si>
    <t>7420313060</t>
  </si>
  <si>
    <t>74203S1100</t>
  </si>
  <si>
    <t>Основное мероприятие4.Увековечивание памяти погибших при защите Отечества</t>
  </si>
  <si>
    <t>Основное мероприятие 5.Разработка проекта зон охраны объекта культурного наследия федерального значения "Церковь Успения (деревянная)"</t>
  </si>
  <si>
    <t>Иной межбюджетный трансферт из областного бюджета бюджету муниципального образования Терский муниципальный район Мурманской области на разработку проекта зон охраны объекта культурного наследия федерального значения "Церковь Успения (деревянная)"</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</si>
  <si>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</si>
  <si>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</si>
  <si>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</si>
  <si>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Здравоохранение</t>
  </si>
  <si>
    <t>00</t>
  </si>
  <si>
    <t>Другие вопросы в области здравоохранения</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</si>
  <si>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</si>
  <si>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</si>
  <si>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</si>
  <si>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</si>
  <si>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</si>
  <si>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</si>
  <si>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</si>
  <si>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</si>
  <si>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</si>
  <si>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</si>
  <si>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</si>
  <si>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Социальная политика</t>
  </si>
  <si>
    <t>Пенсионное обеспечение</t>
  </si>
  <si>
    <t>Доплаты к пенсиям государственных служащих субъектов Российской Федерации и муниципальных служащих</t>
  </si>
  <si>
    <t>7570213020</t>
  </si>
  <si>
    <t>Социальное обеспечение населения</t>
  </si>
  <si>
    <t>Основное мероприятие 3. Обеспечение социальных гарантий отдельным категориям граждан</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</si>
  <si>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</si>
  <si>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</si>
  <si>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74303S1000</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</si>
  <si>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</si>
  <si>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возмещение расходов по гарантированному перечню услуг по погребению</t>
  </si>
  <si>
    <t>7570375100</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</si>
  <si>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</si>
  <si>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Охрана семьи и детства</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</si>
  <si>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</si>
  <si>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</si>
  <si>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</si>
  <si>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Подпрограмма 2. "Профилактика правонарушений" </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</si>
  <si>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</si>
  <si>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</si>
  <si>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</si>
  <si>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</si>
  <si>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</si>
  <si>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</si>
  <si>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</si>
  <si>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резервного фонда Правительства Мурманской области)</t>
  </si>
  <si>
    <t>743027557U</t>
  </si>
  <si>
    <t>Капитальные вложения в объекты государственной (муниципальной) собственности</t>
  </si>
  <si>
    <t>400</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</si>
  <si>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</si>
  <si>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</si>
  <si>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</si>
  <si>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Физическая культура и спорт</t>
  </si>
  <si>
    <t xml:space="preserve">Физическая культура </t>
  </si>
  <si>
    <t>Муниципальная программа 71 "Развитие физической культуры и спорта в Терском районе"</t>
  </si>
  <si>
    <t>7100000000</t>
  </si>
  <si>
    <t>Основное мероприятие 3.Обеспечение муниципальных функций для развития сферы физической культуры и спорта в Терском районе</t>
  </si>
  <si>
    <t>7100300000</t>
  </si>
  <si>
    <t>7100300050</t>
  </si>
  <si>
    <t>7100313060</t>
  </si>
  <si>
    <t>7100329990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</si>
  <si>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</si>
  <si>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71003S1100</t>
  </si>
  <si>
    <t>Массовый спорт</t>
  </si>
  <si>
    <t>Основное мероприятие 2. Развитие инфраструктуры для занятия спортом</t>
  </si>
  <si>
    <t>7100200000</t>
  </si>
  <si>
    <t>Субсидии бюджетам муниципальных образований на открытие спортивных пространств для молодежи</t>
  </si>
  <si>
    <t>7100271340</t>
  </si>
  <si>
    <t>Софинансирование субсидии бюджетам муниципальных образований на открытие спортивных пространств для молодежи</t>
  </si>
  <si>
    <t>71002S1340</t>
  </si>
  <si>
    <t>Другие вопросы в области физической культуры и спорта</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</si>
  <si>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</si>
  <si>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</si>
  <si>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</si>
  <si>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Субсидии на развитие физкультурно-спортивной работы</t>
  </si>
  <si>
    <t>7100171320</t>
  </si>
  <si>
    <t>71001S1320</t>
  </si>
  <si>
    <t>Софинансирование субсидии на развитие физкультурно-спортивной работы</t>
  </si>
  <si>
    <t>7100229990</t>
  </si>
  <si>
    <t>Субсидии на реализацию инициативных проектов в муниципальных образованиях Мурманской области</t>
  </si>
  <si>
    <t>7100270950</t>
  </si>
  <si>
    <t>Софинансирование субсидии на реализацию инициативных проектов в муниципальных образованиях Мурманской области</t>
  </si>
  <si>
    <t>71002S0950</t>
  </si>
  <si>
    <t>Средства массовой информации</t>
  </si>
  <si>
    <t>Периодическая печать и издательства</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</si>
  <si>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</si>
  <si>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</si>
  <si>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</si>
  <si>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</si>
  <si>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</si>
  <si>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</si>
  <si>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</si>
  <si>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</si>
  <si>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Обслуживание государственного и муниципального долга</t>
  </si>
  <si>
    <t>Обслуживание государственного внутреннего и муниципального долга</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</si>
  <si>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</si>
  <si>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</si>
  <si>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</si>
  <si>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</si>
  <si>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</si>
  <si>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</si>
  <si>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</si>
  <si>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</si>
  <si>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</si>
  <si>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 xml:space="preserve">Межбюджетные трансферты общего характера бюджетам субъектов Российской Федерации и муниципальных образований </t>
  </si>
  <si>
    <t>Дотации на выравнивание бюджетной обеспеченности субъектов Российской Федерации и муниципальных образований</t>
  </si>
  <si>
    <t>Основное мероприятие 2. Предоставление межбюджетных трансфертов бюджетам поселений</t>
  </si>
  <si>
    <t>7810200000</t>
  </si>
  <si>
    <t>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</si>
  <si>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Межбюджетные трансферты</t>
  </si>
  <si>
    <t>500</t>
  </si>
  <si>
    <t>Субвенции бюджетам муниципальных районов на осуществление органами местного самоуправления муниципальных районов государственных полномочий органов государственной власти Мурманской области по расчету и предоставлению дотаций бюджетам поселений</t>
  </si>
  <si>
    <t>Софинансирование 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 (за счет средств местного бюджета)</t>
  </si>
  <si>
    <t>78102S0530</t>
  </si>
  <si>
    <t>Иные дотации</t>
  </si>
  <si>
    <t>Подпрограмма 1 "Совершенствование финансовой и бюджетной политики"</t>
  </si>
  <si>
    <t>Поддержка мер по сбалансированности бюджетов</t>
  </si>
  <si>
    <t>7810220090</t>
  </si>
  <si>
    <t>Прочие межбюджетные трансферты общего характера</t>
  </si>
  <si>
    <t>Иные межбюджетные трансферты на осуществление части полномочий по решению вопросов местного значения поселениями</t>
  </si>
  <si>
    <t>7810220091</t>
  </si>
  <si>
    <t>7810271100</t>
  </si>
  <si>
    <t>ВСЕГО"</t>
  </si>
  <si>
    <t>Непрограммная деятельность - Председатель Совета депутатов Терского района</t>
  </si>
  <si>
    <t>Исполнено</t>
  </si>
  <si>
    <t>% исполнения</t>
  </si>
  <si>
    <t>Утверждено решением Совета</t>
  </si>
  <si>
    <t>Сводная бюджетная роспись</t>
  </si>
  <si>
    <t>"Приложение 4</t>
  </si>
  <si>
    <t>"Об исполнении бюджета муниципального образования  Терский район за 2024 год"</t>
  </si>
</sst>
</file>

<file path=xl/styles.xml><?xml version="1.0" encoding="utf-8"?>
<styleSheet xmlns="http://schemas.openxmlformats.org/spreadsheetml/2006/main">
  <numFmts count="1">
    <numFmt numFmtId="164" formatCode="#,##0.0"/>
  </numFmts>
  <fonts count="18">
    <font>
      <sz val="10"/>
      <color theme="1"/>
      <name val="Arial Cyr"/>
    </font>
    <font>
      <sz val="10"/>
      <name val="Times New Roman"/>
      <family val="1"/>
      <charset val="204"/>
    </font>
    <font>
      <u/>
      <sz val="10"/>
      <color theme="11"/>
      <name val="Arial Cyr"/>
    </font>
    <font>
      <sz val="12"/>
      <name val="Times New Roman Cyr"/>
    </font>
    <font>
      <sz val="12"/>
      <name val="Times New Roman"/>
      <family val="1"/>
      <charset val="204"/>
    </font>
    <font>
      <b/>
      <sz val="12"/>
      <name val="Times New Roman Cyr"/>
    </font>
    <font>
      <sz val="9"/>
      <name val="Times New Roman CYR"/>
    </font>
    <font>
      <sz val="10"/>
      <name val="Times New Roman CYR"/>
    </font>
    <font>
      <i/>
      <sz val="8"/>
      <name val="Times New Roman"/>
      <family val="1"/>
      <charset val="204"/>
    </font>
    <font>
      <sz val="12"/>
      <color theme="1"/>
      <name val="Times New Roman"/>
      <family val="1"/>
      <charset val="204"/>
    </font>
    <font>
      <b/>
      <sz val="12"/>
      <name val="Times New Roman"/>
      <family val="1"/>
      <charset val="204"/>
    </font>
    <font>
      <sz val="12"/>
      <color theme="1"/>
      <name val="Times New Roman Cyr"/>
    </font>
    <font>
      <sz val="10"/>
      <name val="Times New Roman CYR"/>
      <family val="1"/>
      <charset val="204"/>
    </font>
    <font>
      <i/>
      <sz val="8"/>
      <color rgb="FF000000"/>
      <name val="Times New Roman"/>
      <family val="1"/>
      <charset val="204"/>
    </font>
    <font>
      <i/>
      <sz val="10"/>
      <color rgb="FF000000"/>
      <name val="Times New Roman"/>
      <family val="1"/>
      <charset val="204"/>
    </font>
    <font>
      <sz val="12"/>
      <name val="Times New Roman Cyr"/>
      <charset val="204"/>
    </font>
    <font>
      <b/>
      <sz val="12"/>
      <name val="Times New Roman Cyr"/>
      <charset val="204"/>
    </font>
    <font>
      <b/>
      <sz val="10"/>
      <color theme="1"/>
      <name val="Arial Cy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s>
  <cellStyleXfs count="3">
    <xf numFmtId="0" fontId="0" fillId="0" borderId="0"/>
    <xf numFmtId="0" fontId="1" fillId="0" borderId="0">
      <alignment vertical="top" wrapText="1"/>
    </xf>
    <xf numFmtId="0" fontId="2" fillId="0" borderId="0"/>
  </cellStyleXfs>
  <cellXfs count="95">
    <xf numFmtId="0" fontId="0" fillId="0" borderId="0" xfId="0"/>
    <xf numFmtId="0" fontId="3" fillId="2" borderId="0" xfId="0" applyFont="1" applyFill="1" applyAlignment="1">
      <alignment vertical="center" wrapText="1"/>
    </xf>
    <xf numFmtId="49" fontId="3" fillId="2" borderId="0" xfId="0" applyNumberFormat="1" applyFont="1" applyFill="1" applyAlignment="1">
      <alignment horizontal="center"/>
    </xf>
    <xf numFmtId="3" fontId="3" fillId="2" borderId="0" xfId="0" applyNumberFormat="1" applyFont="1" applyFill="1" applyAlignment="1">
      <alignment horizontal="right"/>
    </xf>
    <xf numFmtId="0" fontId="3" fillId="2" borderId="0" xfId="0" applyFont="1" applyFill="1"/>
    <xf numFmtId="49" fontId="3" fillId="2" borderId="0" xfId="0" applyNumberFormat="1" applyFont="1" applyFill="1" applyAlignment="1">
      <alignment horizontal="center" wrapText="1"/>
    </xf>
    <xf numFmtId="49" fontId="6" fillId="2" borderId="0" xfId="0" applyNumberFormat="1" applyFont="1" applyFill="1" applyAlignment="1">
      <alignment horizontal="center"/>
    </xf>
    <xf numFmtId="49" fontId="6" fillId="2" borderId="0" xfId="0" applyNumberFormat="1" applyFont="1" applyFill="1" applyAlignment="1">
      <alignment horizontal="right"/>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0" xfId="0" applyFont="1" applyFill="1"/>
    <xf numFmtId="0" fontId="5" fillId="2" borderId="1" xfId="0" applyFont="1" applyFill="1" applyBorder="1" applyAlignment="1">
      <alignment vertical="center" wrapText="1"/>
    </xf>
    <xf numFmtId="49" fontId="5" fillId="2" borderId="1" xfId="0" applyNumberFormat="1" applyFont="1" applyFill="1" applyBorder="1" applyAlignment="1">
      <alignment horizontal="center"/>
    </xf>
    <xf numFmtId="49" fontId="5" fillId="2" borderId="4" xfId="0" applyNumberFormat="1" applyFont="1" applyFill="1" applyBorder="1" applyAlignment="1">
      <alignment horizontal="center"/>
    </xf>
    <xf numFmtId="4" fontId="5" fillId="2" borderId="1" xfId="0" applyNumberFormat="1" applyFont="1" applyFill="1" applyBorder="1" applyAlignment="1">
      <alignment horizontal="right"/>
    </xf>
    <xf numFmtId="0" fontId="5" fillId="2" borderId="0" xfId="0" applyFont="1" applyFill="1" applyAlignment="1">
      <alignment horizontal="left"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center" wrapText="1"/>
    </xf>
    <xf numFmtId="49" fontId="5" fillId="2" borderId="4" xfId="0" applyNumberFormat="1" applyFont="1" applyFill="1" applyBorder="1" applyAlignment="1">
      <alignment horizontal="center" wrapText="1"/>
    </xf>
    <xf numFmtId="4" fontId="5" fillId="2" borderId="1" xfId="0" applyNumberFormat="1" applyFont="1" applyFill="1" applyBorder="1" applyAlignment="1">
      <alignment horizontal="right" wrapText="1"/>
    </xf>
    <xf numFmtId="0" fontId="4" fillId="2" borderId="1" xfId="0" applyFont="1" applyFill="1" applyBorder="1" applyAlignment="1">
      <alignment horizontal="left" vertical="center" wrapText="1"/>
    </xf>
    <xf numFmtId="49" fontId="3" fillId="2" borderId="1" xfId="0" applyNumberFormat="1" applyFont="1" applyFill="1" applyBorder="1" applyAlignment="1">
      <alignment horizontal="center" wrapText="1"/>
    </xf>
    <xf numFmtId="4" fontId="3" fillId="2" borderId="1" xfId="0" applyNumberFormat="1" applyFont="1" applyFill="1" applyBorder="1" applyAlignment="1">
      <alignment horizontal="right" wrapText="1"/>
    </xf>
    <xf numFmtId="0" fontId="3" fillId="2" borderId="1" xfId="0" applyFont="1" applyFill="1" applyBorder="1" applyAlignment="1">
      <alignment horizontal="left" vertical="center" wrapText="1"/>
    </xf>
    <xf numFmtId="49" fontId="3" fillId="2" borderId="4" xfId="0" applyNumberFormat="1" applyFont="1" applyFill="1" applyBorder="1" applyAlignment="1">
      <alignment horizontal="center" wrapText="1"/>
    </xf>
    <xf numFmtId="0" fontId="4" fillId="2" borderId="1" xfId="0" applyFont="1" applyFill="1" applyBorder="1" applyAlignment="1" applyProtection="1">
      <alignment horizontal="left" vertical="center" wrapText="1"/>
    </xf>
    <xf numFmtId="0" fontId="3" fillId="2" borderId="0" xfId="0" applyFont="1" applyFill="1" applyAlignment="1">
      <alignment horizontal="left" wrapText="1"/>
    </xf>
    <xf numFmtId="0" fontId="9"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4" fillId="2" borderId="1" xfId="0" applyFont="1" applyFill="1" applyBorder="1" applyAlignment="1">
      <alignment wrapText="1"/>
    </xf>
    <xf numFmtId="0" fontId="10" fillId="2" borderId="1" xfId="2" applyFont="1" applyFill="1" applyBorder="1" applyAlignment="1">
      <alignment horizontal="left" wrapText="1"/>
    </xf>
    <xf numFmtId="0" fontId="10" fillId="2" borderId="1" xfId="2" applyFont="1" applyFill="1" applyBorder="1" applyAlignment="1">
      <alignment horizontal="center" wrapText="1"/>
    </xf>
    <xf numFmtId="0" fontId="3" fillId="2" borderId="1" xfId="0" applyFont="1" applyFill="1" applyBorder="1" applyAlignment="1">
      <alignment horizontal="left"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49" fontId="3" fillId="2" borderId="1" xfId="0" applyNumberFormat="1" applyFont="1" applyFill="1" applyBorder="1" applyAlignment="1">
      <alignment horizontal="center"/>
    </xf>
    <xf numFmtId="49" fontId="3" fillId="2" borderId="4" xfId="0" applyNumberFormat="1" applyFont="1" applyFill="1" applyBorder="1" applyAlignment="1">
      <alignment horizontal="center"/>
    </xf>
    <xf numFmtId="0" fontId="4" fillId="2" borderId="1" xfId="0" applyFont="1" applyFill="1" applyBorder="1" applyAlignment="1">
      <alignment horizontal="center" wrapText="1"/>
    </xf>
    <xf numFmtId="0" fontId="4" fillId="2" borderId="4" xfId="0" applyFont="1" applyFill="1" applyBorder="1" applyAlignment="1">
      <alignment horizontal="center" wrapText="1"/>
    </xf>
    <xf numFmtId="4" fontId="3" fillId="2" borderId="1" xfId="0" applyNumberFormat="1" applyFont="1" applyFill="1" applyBorder="1" applyAlignment="1">
      <alignment horizontal="right"/>
    </xf>
    <xf numFmtId="4" fontId="4" fillId="2" borderId="1" xfId="0" applyNumberFormat="1" applyFont="1" applyFill="1" applyBorder="1" applyAlignment="1">
      <alignment horizontal="right" wrapText="1"/>
    </xf>
    <xf numFmtId="0" fontId="4" fillId="2" borderId="1" xfId="0" applyFont="1" applyFill="1" applyBorder="1" applyAlignment="1">
      <alignment horizontal="left" wrapText="1"/>
    </xf>
    <xf numFmtId="0" fontId="10" fillId="2" borderId="1" xfId="0" applyFont="1" applyFill="1" applyBorder="1" applyAlignment="1">
      <alignment horizontal="center" wrapText="1"/>
    </xf>
    <xf numFmtId="2" fontId="4" fillId="2" borderId="1" xfId="0" applyNumberFormat="1" applyFont="1" applyFill="1" applyBorder="1" applyAlignment="1">
      <alignment horizontal="center" wrapText="1"/>
    </xf>
    <xf numFmtId="49" fontId="4" fillId="2" borderId="1" xfId="0" applyNumberFormat="1" applyFont="1" applyFill="1" applyBorder="1" applyAlignment="1">
      <alignment horizontal="center" wrapText="1"/>
    </xf>
    <xf numFmtId="0" fontId="4" fillId="2" borderId="1" xfId="0" applyFont="1" applyFill="1" applyBorder="1" applyAlignment="1">
      <alignment horizontal="center"/>
    </xf>
    <xf numFmtId="0" fontId="10" fillId="2" borderId="1" xfId="0" applyFont="1" applyFill="1" applyBorder="1" applyAlignment="1">
      <alignment wrapText="1"/>
    </xf>
    <xf numFmtId="49" fontId="10" fillId="2" borderId="1" xfId="0" applyNumberFormat="1" applyFont="1" applyFill="1" applyBorder="1" applyAlignment="1">
      <alignment horizontal="center" wrapText="1"/>
    </xf>
    <xf numFmtId="0" fontId="4" fillId="2" borderId="1" xfId="0" applyFont="1" applyFill="1" applyBorder="1" applyAlignment="1" applyProtection="1">
      <alignment horizontal="center" wrapText="1"/>
      <protection locked="0"/>
    </xf>
    <xf numFmtId="0" fontId="4" fillId="2" borderId="1" xfId="0" applyFont="1" applyFill="1" applyBorder="1" applyAlignment="1" applyProtection="1">
      <alignment vertical="center" wrapText="1"/>
      <protection locked="0"/>
    </xf>
    <xf numFmtId="0" fontId="4" fillId="2" borderId="4" xfId="0" applyFont="1" applyFill="1" applyBorder="1" applyAlignment="1" applyProtection="1">
      <alignment horizontal="center" wrapText="1"/>
      <protection locked="0"/>
    </xf>
    <xf numFmtId="11" fontId="4" fillId="2" borderId="1" xfId="0" applyNumberFormat="1" applyFont="1" applyFill="1" applyBorder="1" applyAlignment="1">
      <alignment horizontal="center" wrapText="1"/>
    </xf>
    <xf numFmtId="0" fontId="11" fillId="2" borderId="0" xfId="0" applyFont="1" applyFill="1"/>
    <xf numFmtId="49" fontId="11" fillId="2" borderId="1" xfId="0" applyNumberFormat="1" applyFont="1" applyFill="1" applyBorder="1" applyAlignment="1">
      <alignment horizontal="center"/>
    </xf>
    <xf numFmtId="0" fontId="9" fillId="2" borderId="1" xfId="0" applyFont="1" applyFill="1" applyBorder="1" applyAlignment="1">
      <alignment horizontal="center" wrapText="1"/>
    </xf>
    <xf numFmtId="49" fontId="11" fillId="2" borderId="4" xfId="0" applyNumberFormat="1" applyFont="1" applyFill="1" applyBorder="1" applyAlignment="1">
      <alignment horizontal="center"/>
    </xf>
    <xf numFmtId="4" fontId="11" fillId="2" borderId="1" xfId="0" applyNumberFormat="1" applyFont="1" applyFill="1" applyBorder="1" applyAlignment="1">
      <alignment horizontal="right"/>
    </xf>
    <xf numFmtId="0" fontId="4" fillId="2" borderId="3"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49" fontId="4" fillId="2" borderId="4" xfId="0" applyNumberFormat="1" applyFont="1" applyFill="1" applyBorder="1" applyAlignment="1">
      <alignment horizontal="center" wrapText="1"/>
    </xf>
    <xf numFmtId="0" fontId="5" fillId="2" borderId="1" xfId="0" applyFont="1" applyFill="1" applyBorder="1" applyAlignment="1">
      <alignment vertical="top" wrapText="1"/>
    </xf>
    <xf numFmtId="0" fontId="5" fillId="2" borderId="0" xfId="0" applyFont="1" applyFill="1" applyAlignment="1">
      <alignment vertical="center" wrapText="1"/>
    </xf>
    <xf numFmtId="49" fontId="5" fillId="2" borderId="0" xfId="0" applyNumberFormat="1" applyFont="1" applyFill="1" applyAlignment="1">
      <alignment horizontal="center"/>
    </xf>
    <xf numFmtId="4" fontId="5" fillId="2" borderId="0" xfId="0" applyNumberFormat="1" applyFont="1" applyFill="1" applyAlignment="1">
      <alignment horizontal="center"/>
    </xf>
    <xf numFmtId="164" fontId="5" fillId="2" borderId="0" xfId="0" applyNumberFormat="1" applyFont="1" applyFill="1" applyAlignment="1">
      <alignment horizontal="center"/>
    </xf>
    <xf numFmtId="4" fontId="5" fillId="2" borderId="0" xfId="0" applyNumberFormat="1" applyFont="1" applyFill="1" applyAlignment="1">
      <alignment horizontal="right"/>
    </xf>
    <xf numFmtId="164" fontId="5" fillId="2" borderId="0" xfId="0" applyNumberFormat="1" applyFont="1" applyFill="1" applyAlignment="1">
      <alignment horizontal="right"/>
    </xf>
    <xf numFmtId="164" fontId="3" fillId="2" borderId="0" xfId="0" applyNumberFormat="1" applyFont="1" applyFill="1" applyAlignment="1">
      <alignment horizontal="right"/>
    </xf>
    <xf numFmtId="49" fontId="12" fillId="3" borderId="7" xfId="0"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0" fontId="14" fillId="3" borderId="8" xfId="0" applyFont="1" applyFill="1" applyBorder="1" applyAlignment="1">
      <alignment horizontal="center" vertical="center" wrapText="1"/>
    </xf>
    <xf numFmtId="10" fontId="15" fillId="2" borderId="1" xfId="0" applyNumberFormat="1" applyFont="1" applyFill="1" applyBorder="1" applyAlignment="1">
      <alignment horizontal="right"/>
    </xf>
    <xf numFmtId="10" fontId="16" fillId="2" borderId="1" xfId="0" applyNumberFormat="1" applyFont="1" applyFill="1" applyBorder="1" applyAlignment="1">
      <alignment horizontal="right"/>
    </xf>
    <xf numFmtId="0" fontId="17" fillId="0" borderId="0" xfId="0" applyFont="1"/>
    <xf numFmtId="0" fontId="16" fillId="2" borderId="1" xfId="0" applyFont="1" applyFill="1" applyBorder="1" applyAlignment="1">
      <alignment vertical="center" wrapText="1"/>
    </xf>
    <xf numFmtId="49" fontId="16" fillId="2" borderId="1" xfId="0" applyNumberFormat="1" applyFont="1" applyFill="1" applyBorder="1" applyAlignment="1">
      <alignment horizontal="center"/>
    </xf>
    <xf numFmtId="49" fontId="16" fillId="2" borderId="4" xfId="0" applyNumberFormat="1" applyFont="1" applyFill="1" applyBorder="1" applyAlignment="1">
      <alignment horizontal="center"/>
    </xf>
    <xf numFmtId="4" fontId="16" fillId="2" borderId="1" xfId="0" applyNumberFormat="1" applyFont="1" applyFill="1" applyBorder="1" applyAlignment="1">
      <alignment horizontal="right"/>
    </xf>
    <xf numFmtId="0" fontId="16" fillId="2" borderId="0" xfId="0" applyFont="1" applyFill="1"/>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center" wrapText="1"/>
    </xf>
    <xf numFmtId="49" fontId="16" fillId="2" borderId="4" xfId="0" applyNumberFormat="1" applyFont="1" applyFill="1" applyBorder="1" applyAlignment="1">
      <alignment horizontal="center" wrapText="1"/>
    </xf>
    <xf numFmtId="4" fontId="16" fillId="2" borderId="1" xfId="0" applyNumberFormat="1" applyFont="1" applyFill="1" applyBorder="1" applyAlignment="1">
      <alignment horizontal="right" wrapText="1"/>
    </xf>
    <xf numFmtId="0" fontId="16" fillId="2" borderId="0" xfId="0" applyFont="1" applyFill="1" applyAlignment="1">
      <alignment horizontal="left" wrapText="1"/>
    </xf>
    <xf numFmtId="0" fontId="10" fillId="2" borderId="4" xfId="0" applyFont="1" applyFill="1" applyBorder="1" applyAlignment="1">
      <alignment horizontal="center" wrapText="1"/>
    </xf>
    <xf numFmtId="3" fontId="5" fillId="2" borderId="0" xfId="0" applyNumberFormat="1" applyFont="1" applyFill="1" applyAlignment="1">
      <alignment horizontal="center" vertical="center" wrapText="1"/>
    </xf>
    <xf numFmtId="0" fontId="3" fillId="2" borderId="0" xfId="0" applyFont="1" applyFill="1" applyAlignment="1">
      <alignment horizontal="right" vertical="center" wrapText="1"/>
    </xf>
  </cellXfs>
  <cellStyles count="3">
    <cellStyle name="Обычный" xfId="0" builtinId="0"/>
    <cellStyle name="Обычный 2" xfId="1"/>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fitToPage="1"/>
  </sheetPr>
  <dimension ref="A1:IW851"/>
  <sheetViews>
    <sheetView tabSelected="1" view="pageBreakPreview" zoomScale="70" zoomScaleSheetLayoutView="70" workbookViewId="0">
      <pane ySplit="6" topLeftCell="A7" activePane="bottomLeft" state="frozen"/>
      <selection activeCell="F10" sqref="F10"/>
      <selection pane="bottomLeft" activeCell="M12" sqref="M12"/>
    </sheetView>
  </sheetViews>
  <sheetFormatPr defaultRowHeight="15.75" customHeight="1"/>
  <cols>
    <col min="1" max="1" width="66.140625" style="1" customWidth="1"/>
    <col min="2" max="2" width="6.140625" style="2" customWidth="1"/>
    <col min="3" max="3" width="6.42578125" style="2" customWidth="1"/>
    <col min="4" max="4" width="20.140625" style="2" customWidth="1"/>
    <col min="5" max="5" width="7.28515625" style="2" customWidth="1"/>
    <col min="6" max="6" width="17.140625" style="3" customWidth="1"/>
    <col min="7" max="7" width="15.85546875" style="3" customWidth="1"/>
    <col min="8" max="8" width="18.28515625" style="4" customWidth="1"/>
    <col min="9" max="9" width="15.7109375" style="4" customWidth="1"/>
    <col min="10" max="10" width="17.5703125" style="4" customWidth="1"/>
    <col min="11" max="11" width="15.28515625" style="4" customWidth="1"/>
    <col min="12" max="12" width="13.42578125" style="4" customWidth="1"/>
    <col min="13" max="13" width="15" style="4" customWidth="1"/>
    <col min="14" max="257" width="9.140625" style="4" customWidth="1"/>
  </cols>
  <sheetData>
    <row r="1" spans="1:13">
      <c r="A1" s="94" t="s">
        <v>569</v>
      </c>
      <c r="B1" s="94"/>
      <c r="C1" s="94"/>
      <c r="D1" s="94"/>
      <c r="E1" s="94"/>
      <c r="F1" s="94"/>
      <c r="G1" s="94"/>
      <c r="H1" s="94"/>
      <c r="I1" s="94"/>
      <c r="J1" s="94"/>
      <c r="K1" s="94"/>
      <c r="L1" s="94"/>
      <c r="M1" s="94"/>
    </row>
    <row r="2" spans="1:13">
      <c r="A2" s="94" t="s">
        <v>0</v>
      </c>
      <c r="B2" s="94"/>
      <c r="C2" s="94"/>
      <c r="D2" s="94"/>
      <c r="E2" s="94"/>
      <c r="F2" s="94"/>
      <c r="G2" s="94"/>
      <c r="H2" s="94"/>
      <c r="I2" s="94"/>
      <c r="J2" s="94"/>
      <c r="K2" s="94"/>
      <c r="L2" s="94"/>
      <c r="M2" s="94"/>
    </row>
    <row r="3" spans="1:13" ht="15.75" customHeight="1">
      <c r="A3" s="94" t="s">
        <v>570</v>
      </c>
      <c r="B3" s="94"/>
      <c r="C3" s="94"/>
      <c r="D3" s="94"/>
      <c r="E3" s="94"/>
      <c r="F3" s="94"/>
      <c r="G3" s="94"/>
      <c r="H3" s="94"/>
      <c r="I3" s="94"/>
      <c r="J3" s="94"/>
      <c r="K3" s="94"/>
      <c r="L3" s="94"/>
      <c r="M3" s="94"/>
    </row>
    <row r="4" spans="1:13" ht="47.25" customHeight="1">
      <c r="A4" s="93" t="s">
        <v>1</v>
      </c>
      <c r="B4" s="93"/>
      <c r="C4" s="93"/>
      <c r="D4" s="93"/>
      <c r="E4" s="93"/>
      <c r="F4" s="93"/>
      <c r="G4" s="93"/>
      <c r="H4" s="93"/>
      <c r="I4" s="93"/>
      <c r="J4" s="93"/>
      <c r="K4" s="93"/>
      <c r="L4" s="93"/>
      <c r="M4" s="93"/>
    </row>
    <row r="5" spans="1:13">
      <c r="B5" s="5"/>
      <c r="F5" s="6"/>
      <c r="G5" s="7"/>
      <c r="M5" s="7" t="s">
        <v>2</v>
      </c>
    </row>
    <row r="6" spans="1:13" s="8" customFormat="1" ht="46.5" customHeight="1">
      <c r="A6" s="9"/>
      <c r="B6" s="10" t="s">
        <v>3</v>
      </c>
      <c r="C6" s="11" t="s">
        <v>4</v>
      </c>
      <c r="D6" s="11" t="s">
        <v>5</v>
      </c>
      <c r="E6" s="12" t="s">
        <v>6</v>
      </c>
      <c r="F6" s="76" t="s">
        <v>567</v>
      </c>
      <c r="G6" s="77" t="s">
        <v>7</v>
      </c>
      <c r="H6" s="13" t="s">
        <v>568</v>
      </c>
      <c r="I6" s="14" t="s">
        <v>7</v>
      </c>
      <c r="J6" s="76" t="s">
        <v>565</v>
      </c>
      <c r="K6" s="77" t="s">
        <v>7</v>
      </c>
      <c r="L6" s="78" t="s">
        <v>566</v>
      </c>
      <c r="M6" s="77" t="s">
        <v>7</v>
      </c>
    </row>
    <row r="7" spans="1:13" s="86" customFormat="1">
      <c r="A7" s="82" t="s">
        <v>8</v>
      </c>
      <c r="B7" s="83" t="s">
        <v>9</v>
      </c>
      <c r="C7" s="83"/>
      <c r="D7" s="83"/>
      <c r="E7" s="84"/>
      <c r="F7" s="85">
        <f t="shared" ref="F7:K7" si="0">F8+F15+F34+F85+F90+F67+F61</f>
        <v>123860484.94</v>
      </c>
      <c r="G7" s="85">
        <f t="shared" si="0"/>
        <v>1126.58</v>
      </c>
      <c r="H7" s="85">
        <f t="shared" si="0"/>
        <v>123860484.94</v>
      </c>
      <c r="I7" s="85">
        <f t="shared" si="0"/>
        <v>1126.58</v>
      </c>
      <c r="J7" s="85">
        <f t="shared" si="0"/>
        <v>121581451.33999999</v>
      </c>
      <c r="K7" s="85">
        <f t="shared" si="0"/>
        <v>1126.58</v>
      </c>
      <c r="L7" s="80">
        <f>J7/H7</f>
        <v>0.98159999453333313</v>
      </c>
      <c r="M7" s="80">
        <f>K7/I7</f>
        <v>1</v>
      </c>
    </row>
    <row r="8" spans="1:13" s="91" customFormat="1" ht="42" customHeight="1">
      <c r="A8" s="87" t="s">
        <v>10</v>
      </c>
      <c r="B8" s="88" t="s">
        <v>9</v>
      </c>
      <c r="C8" s="88" t="s">
        <v>11</v>
      </c>
      <c r="D8" s="83"/>
      <c r="E8" s="89"/>
      <c r="F8" s="90">
        <f t="shared" ref="F8:J9" si="1">F9</f>
        <v>3021702.28</v>
      </c>
      <c r="G8" s="90">
        <f>G9</f>
        <v>0</v>
      </c>
      <c r="H8" s="90">
        <f t="shared" si="1"/>
        <v>3021702.28</v>
      </c>
      <c r="I8" s="90">
        <f>I9</f>
        <v>0</v>
      </c>
      <c r="J8" s="90">
        <f t="shared" si="1"/>
        <v>2865758.12</v>
      </c>
      <c r="K8" s="90">
        <f>K9</f>
        <v>0</v>
      </c>
      <c r="L8" s="80">
        <f t="shared" ref="L8:L71" si="2">J8/H8</f>
        <v>0.94839195077815552</v>
      </c>
      <c r="M8" s="80"/>
    </row>
    <row r="9" spans="1:13" s="20" customFormat="1" ht="17.25" customHeight="1">
      <c r="A9" s="25" t="s">
        <v>12</v>
      </c>
      <c r="B9" s="26" t="s">
        <v>9</v>
      </c>
      <c r="C9" s="26" t="s">
        <v>11</v>
      </c>
      <c r="D9" s="26" t="s">
        <v>13</v>
      </c>
      <c r="E9" s="23"/>
      <c r="F9" s="27">
        <f t="shared" si="1"/>
        <v>3021702.28</v>
      </c>
      <c r="G9" s="27"/>
      <c r="H9" s="27">
        <f t="shared" si="1"/>
        <v>3021702.28</v>
      </c>
      <c r="I9" s="27"/>
      <c r="J9" s="27">
        <f t="shared" si="1"/>
        <v>2865758.12</v>
      </c>
      <c r="K9" s="27"/>
      <c r="L9" s="79">
        <f t="shared" si="2"/>
        <v>0.94839195077815552</v>
      </c>
      <c r="M9" s="79"/>
    </row>
    <row r="10" spans="1:13" s="20" customFormat="1" ht="31.5">
      <c r="A10" s="28" t="s">
        <v>14</v>
      </c>
      <c r="B10" s="26" t="s">
        <v>9</v>
      </c>
      <c r="C10" s="26" t="s">
        <v>11</v>
      </c>
      <c r="D10" s="26" t="s">
        <v>15</v>
      </c>
      <c r="E10" s="29"/>
      <c r="F10" s="27">
        <f>F11+F13</f>
        <v>3021702.28</v>
      </c>
      <c r="G10" s="27"/>
      <c r="H10" s="27">
        <f>H11+H13</f>
        <v>3021702.28</v>
      </c>
      <c r="I10" s="27"/>
      <c r="J10" s="27">
        <f>J11+J13</f>
        <v>2865758.12</v>
      </c>
      <c r="K10" s="27"/>
      <c r="L10" s="79">
        <f t="shared" si="2"/>
        <v>0.94839195077815552</v>
      </c>
      <c r="M10" s="79"/>
    </row>
    <row r="11" spans="1:13" s="20" customFormat="1" ht="36" customHeight="1">
      <c r="A11" s="28" t="s">
        <v>16</v>
      </c>
      <c r="B11" s="26" t="s">
        <v>9</v>
      </c>
      <c r="C11" s="26" t="s">
        <v>11</v>
      </c>
      <c r="D11" s="26" t="s">
        <v>17</v>
      </c>
      <c r="E11" s="29"/>
      <c r="F11" s="27">
        <f>F12</f>
        <v>3021702.28</v>
      </c>
      <c r="G11" s="27"/>
      <c r="H11" s="27">
        <f>H12</f>
        <v>3021702.28</v>
      </c>
      <c r="I11" s="27"/>
      <c r="J11" s="27">
        <f>J12</f>
        <v>2865758.12</v>
      </c>
      <c r="K11" s="27"/>
      <c r="L11" s="79">
        <f t="shared" si="2"/>
        <v>0.94839195077815552</v>
      </c>
      <c r="M11" s="79"/>
    </row>
    <row r="12" spans="1:13" s="20" customFormat="1" ht="61.5" customHeight="1">
      <c r="A12" s="25" t="s">
        <v>18</v>
      </c>
      <c r="B12" s="26" t="s">
        <v>9</v>
      </c>
      <c r="C12" s="26" t="s">
        <v>11</v>
      </c>
      <c r="D12" s="26" t="s">
        <v>17</v>
      </c>
      <c r="E12" s="29" t="s">
        <v>19</v>
      </c>
      <c r="F12" s="27">
        <v>3021702.28</v>
      </c>
      <c r="G12" s="27"/>
      <c r="H12" s="27">
        <v>3021702.28</v>
      </c>
      <c r="I12" s="27"/>
      <c r="J12" s="27">
        <v>2865758.12</v>
      </c>
      <c r="K12" s="27"/>
      <c r="L12" s="79">
        <f t="shared" si="2"/>
        <v>0.94839195077815552</v>
      </c>
      <c r="M12" s="79"/>
    </row>
    <row r="13" spans="1:13" s="20" customFormat="1" ht="66" hidden="1" customHeight="1">
      <c r="A13" s="30" t="s">
        <v>20</v>
      </c>
      <c r="B13" s="26" t="s">
        <v>9</v>
      </c>
      <c r="C13" s="26" t="s">
        <v>11</v>
      </c>
      <c r="D13" s="26" t="s">
        <v>21</v>
      </c>
      <c r="E13" s="29"/>
      <c r="F13" s="27">
        <f>F14</f>
        <v>0</v>
      </c>
      <c r="G13" s="27"/>
      <c r="H13" s="27">
        <f>H14</f>
        <v>0</v>
      </c>
      <c r="I13" s="27"/>
      <c r="J13" s="27">
        <f>J14</f>
        <v>0</v>
      </c>
      <c r="K13" s="27"/>
      <c r="L13" s="79" t="e">
        <f t="shared" si="2"/>
        <v>#DIV/0!</v>
      </c>
      <c r="M13" s="79"/>
    </row>
    <row r="14" spans="1:13" s="20" customFormat="1" ht="66" hidden="1" customHeight="1">
      <c r="A14" s="25" t="s">
        <v>18</v>
      </c>
      <c r="B14" s="26" t="s">
        <v>9</v>
      </c>
      <c r="C14" s="26" t="s">
        <v>11</v>
      </c>
      <c r="D14" s="26" t="s">
        <v>21</v>
      </c>
      <c r="E14" s="29" t="s">
        <v>19</v>
      </c>
      <c r="F14" s="27">
        <v>0</v>
      </c>
      <c r="G14" s="27"/>
      <c r="H14" s="27">
        <v>0</v>
      </c>
      <c r="I14" s="27"/>
      <c r="J14" s="27">
        <v>0</v>
      </c>
      <c r="K14" s="27"/>
      <c r="L14" s="79" t="e">
        <f t="shared" si="2"/>
        <v>#DIV/0!</v>
      </c>
      <c r="M14" s="79"/>
    </row>
    <row r="15" spans="1:13" s="91" customFormat="1" ht="48.75" customHeight="1">
      <c r="A15" s="87" t="s">
        <v>22</v>
      </c>
      <c r="B15" s="88" t="s">
        <v>9</v>
      </c>
      <c r="C15" s="88" t="s">
        <v>23</v>
      </c>
      <c r="D15" s="88"/>
      <c r="E15" s="89"/>
      <c r="F15" s="90">
        <f t="shared" ref="F15:K15" si="3">F16</f>
        <v>3921611.77</v>
      </c>
      <c r="G15" s="90">
        <f t="shared" si="3"/>
        <v>0</v>
      </c>
      <c r="H15" s="90">
        <f t="shared" si="3"/>
        <v>3921611.77</v>
      </c>
      <c r="I15" s="90">
        <f t="shared" si="3"/>
        <v>0</v>
      </c>
      <c r="J15" s="90">
        <f t="shared" si="3"/>
        <v>3784830.18</v>
      </c>
      <c r="K15" s="90">
        <f t="shared" si="3"/>
        <v>0</v>
      </c>
      <c r="L15" s="80">
        <f t="shared" si="2"/>
        <v>0.96512107826522564</v>
      </c>
      <c r="M15" s="80"/>
    </row>
    <row r="16" spans="1:13" s="31" customFormat="1">
      <c r="A16" s="25" t="s">
        <v>12</v>
      </c>
      <c r="B16" s="26" t="s">
        <v>9</v>
      </c>
      <c r="C16" s="26" t="s">
        <v>23</v>
      </c>
      <c r="D16" s="26" t="s">
        <v>13</v>
      </c>
      <c r="E16" s="29"/>
      <c r="F16" s="27">
        <f>F17+F31</f>
        <v>3921611.77</v>
      </c>
      <c r="G16" s="27"/>
      <c r="H16" s="27">
        <f>H17+H31</f>
        <v>3921611.77</v>
      </c>
      <c r="I16" s="27"/>
      <c r="J16" s="27">
        <f>J17+J31</f>
        <v>3784830.18</v>
      </c>
      <c r="K16" s="27"/>
      <c r="L16" s="79">
        <f t="shared" si="2"/>
        <v>0.96512107826522564</v>
      </c>
      <c r="M16" s="79"/>
    </row>
    <row r="17" spans="1:13" s="31" customFormat="1">
      <c r="A17" s="32" t="s">
        <v>24</v>
      </c>
      <c r="B17" s="26" t="s">
        <v>9</v>
      </c>
      <c r="C17" s="26" t="s">
        <v>23</v>
      </c>
      <c r="D17" s="26" t="s">
        <v>25</v>
      </c>
      <c r="E17" s="29"/>
      <c r="F17" s="27">
        <f>F21+F23+F18+F29+F27</f>
        <v>3505885</v>
      </c>
      <c r="G17" s="27"/>
      <c r="H17" s="27">
        <f>H21+H23+H18+H29+H27</f>
        <v>3505885</v>
      </c>
      <c r="I17" s="27"/>
      <c r="J17" s="27">
        <f>J21+J23+J18+J29+J27</f>
        <v>3369103.48</v>
      </c>
      <c r="K17" s="27"/>
      <c r="L17" s="79">
        <f t="shared" si="2"/>
        <v>0.96098516637026032</v>
      </c>
      <c r="M17" s="79"/>
    </row>
    <row r="18" spans="1:13" s="31" customFormat="1" ht="31.5">
      <c r="A18" s="32" t="s">
        <v>26</v>
      </c>
      <c r="B18" s="26" t="s">
        <v>9</v>
      </c>
      <c r="C18" s="26" t="s">
        <v>23</v>
      </c>
      <c r="D18" s="26" t="s">
        <v>27</v>
      </c>
      <c r="E18" s="29"/>
      <c r="F18" s="27">
        <f>SUM(F19:F20)</f>
        <v>16800</v>
      </c>
      <c r="G18" s="27"/>
      <c r="H18" s="27">
        <f>SUM(H19:H20)</f>
        <v>16800</v>
      </c>
      <c r="I18" s="27"/>
      <c r="J18" s="27">
        <f>SUM(J19:J20)</f>
        <v>3000</v>
      </c>
      <c r="K18" s="27"/>
      <c r="L18" s="79">
        <f t="shared" si="2"/>
        <v>0.17857142857142858</v>
      </c>
      <c r="M18" s="79"/>
    </row>
    <row r="19" spans="1:13" s="31" customFormat="1" ht="63">
      <c r="A19" s="25" t="s">
        <v>18</v>
      </c>
      <c r="B19" s="26" t="s">
        <v>9</v>
      </c>
      <c r="C19" s="26" t="s">
        <v>23</v>
      </c>
      <c r="D19" s="26" t="s">
        <v>27</v>
      </c>
      <c r="E19" s="29" t="s">
        <v>19</v>
      </c>
      <c r="F19" s="27">
        <v>13800</v>
      </c>
      <c r="G19" s="27"/>
      <c r="H19" s="27">
        <v>13800</v>
      </c>
      <c r="I19" s="27"/>
      <c r="J19" s="27">
        <v>0</v>
      </c>
      <c r="K19" s="27"/>
      <c r="L19" s="79">
        <f t="shared" si="2"/>
        <v>0</v>
      </c>
      <c r="M19" s="79"/>
    </row>
    <row r="20" spans="1:13" s="31" customFormat="1">
      <c r="A20" s="25" t="s">
        <v>28</v>
      </c>
      <c r="B20" s="26" t="s">
        <v>9</v>
      </c>
      <c r="C20" s="26" t="s">
        <v>23</v>
      </c>
      <c r="D20" s="26" t="s">
        <v>27</v>
      </c>
      <c r="E20" s="29" t="s">
        <v>29</v>
      </c>
      <c r="F20" s="27">
        <v>3000</v>
      </c>
      <c r="G20" s="27"/>
      <c r="H20" s="27">
        <v>3000</v>
      </c>
      <c r="I20" s="27"/>
      <c r="J20" s="27">
        <v>3000</v>
      </c>
      <c r="K20" s="27"/>
      <c r="L20" s="79">
        <f t="shared" si="2"/>
        <v>1</v>
      </c>
      <c r="M20" s="79"/>
    </row>
    <row r="21" spans="1:13" s="31" customFormat="1" ht="31.5">
      <c r="A21" s="28" t="s">
        <v>30</v>
      </c>
      <c r="B21" s="26" t="s">
        <v>9</v>
      </c>
      <c r="C21" s="26" t="s">
        <v>23</v>
      </c>
      <c r="D21" s="26" t="s">
        <v>31</v>
      </c>
      <c r="E21" s="29"/>
      <c r="F21" s="27">
        <f>F22</f>
        <v>2444874</v>
      </c>
      <c r="G21" s="27"/>
      <c r="H21" s="27">
        <f>H22</f>
        <v>2444874</v>
      </c>
      <c r="I21" s="27"/>
      <c r="J21" s="27">
        <f>J22</f>
        <v>2444874</v>
      </c>
      <c r="K21" s="27"/>
      <c r="L21" s="79">
        <f t="shared" si="2"/>
        <v>1</v>
      </c>
      <c r="M21" s="79"/>
    </row>
    <row r="22" spans="1:13" s="31" customFormat="1" ht="63">
      <c r="A22" s="25" t="s">
        <v>18</v>
      </c>
      <c r="B22" s="26" t="s">
        <v>9</v>
      </c>
      <c r="C22" s="26" t="s">
        <v>23</v>
      </c>
      <c r="D22" s="26" t="s">
        <v>31</v>
      </c>
      <c r="E22" s="29" t="s">
        <v>19</v>
      </c>
      <c r="F22" s="27">
        <v>2444874</v>
      </c>
      <c r="G22" s="27"/>
      <c r="H22" s="27">
        <v>2444874</v>
      </c>
      <c r="I22" s="27"/>
      <c r="J22" s="27">
        <v>2444874</v>
      </c>
      <c r="K22" s="27"/>
      <c r="L22" s="79">
        <f t="shared" si="2"/>
        <v>1</v>
      </c>
      <c r="M22" s="79"/>
    </row>
    <row r="23" spans="1:13" s="31" customFormat="1" ht="30.6" customHeight="1">
      <c r="A23" s="32" t="s">
        <v>32</v>
      </c>
      <c r="B23" s="26" t="s">
        <v>9</v>
      </c>
      <c r="C23" s="26" t="s">
        <v>23</v>
      </c>
      <c r="D23" s="26" t="s">
        <v>33</v>
      </c>
      <c r="E23" s="29"/>
      <c r="F23" s="27">
        <f>SUM(F24:F26)</f>
        <v>420846.56</v>
      </c>
      <c r="G23" s="27"/>
      <c r="H23" s="27">
        <f>SUM(H24:H26)</f>
        <v>420846.56</v>
      </c>
      <c r="I23" s="27"/>
      <c r="J23" s="27">
        <f>SUM(J24:J26)</f>
        <v>297865.03999999998</v>
      </c>
      <c r="K23" s="27"/>
      <c r="L23" s="79">
        <f t="shared" si="2"/>
        <v>0.70777586966613193</v>
      </c>
      <c r="M23" s="79"/>
    </row>
    <row r="24" spans="1:13" s="31" customFormat="1" ht="67.5" customHeight="1">
      <c r="A24" s="25" t="s">
        <v>18</v>
      </c>
      <c r="B24" s="26" t="s">
        <v>9</v>
      </c>
      <c r="C24" s="26" t="s">
        <v>23</v>
      </c>
      <c r="D24" s="26" t="s">
        <v>33</v>
      </c>
      <c r="E24" s="29" t="s">
        <v>19</v>
      </c>
      <c r="F24" s="27">
        <v>46910.68</v>
      </c>
      <c r="G24" s="27"/>
      <c r="H24" s="27">
        <v>46910.68</v>
      </c>
      <c r="I24" s="27"/>
      <c r="J24" s="27">
        <v>3771</v>
      </c>
      <c r="K24" s="27"/>
      <c r="L24" s="79">
        <f t="shared" si="2"/>
        <v>8.0386811702580302E-2</v>
      </c>
      <c r="M24" s="79"/>
    </row>
    <row r="25" spans="1:13" s="31" customFormat="1" ht="31.5">
      <c r="A25" s="28" t="s">
        <v>34</v>
      </c>
      <c r="B25" s="26" t="s">
        <v>9</v>
      </c>
      <c r="C25" s="26" t="s">
        <v>23</v>
      </c>
      <c r="D25" s="26" t="s">
        <v>33</v>
      </c>
      <c r="E25" s="29" t="s">
        <v>35</v>
      </c>
      <c r="F25" s="27">
        <v>368935.88</v>
      </c>
      <c r="G25" s="27"/>
      <c r="H25" s="27">
        <v>368935.88</v>
      </c>
      <c r="I25" s="27"/>
      <c r="J25" s="27">
        <v>293594.03999999998</v>
      </c>
      <c r="K25" s="27"/>
      <c r="L25" s="79">
        <f t="shared" si="2"/>
        <v>0.7957860861892857</v>
      </c>
      <c r="M25" s="79"/>
    </row>
    <row r="26" spans="1:13" s="31" customFormat="1">
      <c r="A26" s="33" t="s">
        <v>36</v>
      </c>
      <c r="B26" s="26" t="s">
        <v>9</v>
      </c>
      <c r="C26" s="26" t="s">
        <v>23</v>
      </c>
      <c r="D26" s="26" t="s">
        <v>33</v>
      </c>
      <c r="E26" s="29" t="s">
        <v>37</v>
      </c>
      <c r="F26" s="27">
        <v>5000</v>
      </c>
      <c r="G26" s="27"/>
      <c r="H26" s="27">
        <v>5000</v>
      </c>
      <c r="I26" s="27"/>
      <c r="J26" s="27">
        <v>500</v>
      </c>
      <c r="K26" s="27"/>
      <c r="L26" s="79">
        <f t="shared" si="2"/>
        <v>0.1</v>
      </c>
      <c r="M26" s="79"/>
    </row>
    <row r="27" spans="1:13" s="31" customFormat="1" ht="47.25">
      <c r="A27" s="33" t="s">
        <v>38</v>
      </c>
      <c r="B27" s="26" t="s">
        <v>9</v>
      </c>
      <c r="C27" s="26" t="s">
        <v>23</v>
      </c>
      <c r="D27" s="26" t="s">
        <v>39</v>
      </c>
      <c r="E27" s="29"/>
      <c r="F27" s="27">
        <f>F28</f>
        <v>526755.02</v>
      </c>
      <c r="G27" s="27"/>
      <c r="H27" s="27">
        <f>H28</f>
        <v>526755.02</v>
      </c>
      <c r="I27" s="27"/>
      <c r="J27" s="27">
        <f>J28</f>
        <v>526755.02</v>
      </c>
      <c r="K27" s="27"/>
      <c r="L27" s="79">
        <f t="shared" si="2"/>
        <v>1</v>
      </c>
      <c r="M27" s="79"/>
    </row>
    <row r="28" spans="1:13" s="31" customFormat="1" ht="63">
      <c r="A28" s="25" t="s">
        <v>18</v>
      </c>
      <c r="B28" s="26" t="s">
        <v>9</v>
      </c>
      <c r="C28" s="26" t="s">
        <v>23</v>
      </c>
      <c r="D28" s="26" t="s">
        <v>39</v>
      </c>
      <c r="E28" s="29" t="s">
        <v>19</v>
      </c>
      <c r="F28" s="27">
        <v>526755.02</v>
      </c>
      <c r="G28" s="27"/>
      <c r="H28" s="27">
        <v>526755.02</v>
      </c>
      <c r="I28" s="27"/>
      <c r="J28" s="27">
        <v>526755.02</v>
      </c>
      <c r="K28" s="27"/>
      <c r="L28" s="79">
        <f t="shared" si="2"/>
        <v>1</v>
      </c>
      <c r="M28" s="79"/>
    </row>
    <row r="29" spans="1:13" s="31" customFormat="1" ht="63">
      <c r="A29" s="30" t="s">
        <v>20</v>
      </c>
      <c r="B29" s="26" t="s">
        <v>9</v>
      </c>
      <c r="C29" s="26" t="s">
        <v>23</v>
      </c>
      <c r="D29" s="26" t="s">
        <v>40</v>
      </c>
      <c r="E29" s="29"/>
      <c r="F29" s="27">
        <f>F30</f>
        <v>96609.42</v>
      </c>
      <c r="G29" s="27"/>
      <c r="H29" s="27">
        <f>H30</f>
        <v>96609.42</v>
      </c>
      <c r="I29" s="27"/>
      <c r="J29" s="27">
        <f>J30</f>
        <v>96609.42</v>
      </c>
      <c r="K29" s="27"/>
      <c r="L29" s="79">
        <f t="shared" si="2"/>
        <v>1</v>
      </c>
      <c r="M29" s="79"/>
    </row>
    <row r="30" spans="1:13" s="31" customFormat="1" ht="63">
      <c r="A30" s="25" t="s">
        <v>18</v>
      </c>
      <c r="B30" s="26" t="s">
        <v>9</v>
      </c>
      <c r="C30" s="26" t="s">
        <v>23</v>
      </c>
      <c r="D30" s="26" t="s">
        <v>40</v>
      </c>
      <c r="E30" s="29" t="s">
        <v>19</v>
      </c>
      <c r="F30" s="27">
        <v>96609.42</v>
      </c>
      <c r="G30" s="27"/>
      <c r="H30" s="27">
        <v>96609.42</v>
      </c>
      <c r="I30" s="27"/>
      <c r="J30" s="27">
        <v>96609.42</v>
      </c>
      <c r="K30" s="27"/>
      <c r="L30" s="79">
        <f t="shared" si="2"/>
        <v>1</v>
      </c>
      <c r="M30" s="79"/>
    </row>
    <row r="31" spans="1:13" s="31" customFormat="1" ht="37.5" customHeight="1">
      <c r="A31" s="32" t="s">
        <v>564</v>
      </c>
      <c r="B31" s="26" t="s">
        <v>9</v>
      </c>
      <c r="C31" s="26" t="s">
        <v>23</v>
      </c>
      <c r="D31" s="26" t="s">
        <v>41</v>
      </c>
      <c r="E31" s="29"/>
      <c r="F31" s="27">
        <f t="shared" ref="F31:J32" si="4">F32</f>
        <v>415726.77</v>
      </c>
      <c r="G31" s="27"/>
      <c r="H31" s="27">
        <f t="shared" si="4"/>
        <v>415726.77</v>
      </c>
      <c r="I31" s="27"/>
      <c r="J31" s="27">
        <f t="shared" si="4"/>
        <v>415726.7</v>
      </c>
      <c r="K31" s="27"/>
      <c r="L31" s="79">
        <f t="shared" si="2"/>
        <v>0.99999983162017692</v>
      </c>
      <c r="M31" s="79"/>
    </row>
    <row r="32" spans="1:13" s="31" customFormat="1" ht="37.5" customHeight="1">
      <c r="A32" s="28" t="s">
        <v>42</v>
      </c>
      <c r="B32" s="26" t="s">
        <v>9</v>
      </c>
      <c r="C32" s="26" t="s">
        <v>23</v>
      </c>
      <c r="D32" s="26" t="s">
        <v>43</v>
      </c>
      <c r="E32" s="29"/>
      <c r="F32" s="27">
        <f t="shared" si="4"/>
        <v>415726.77</v>
      </c>
      <c r="G32" s="27"/>
      <c r="H32" s="27">
        <f t="shared" si="4"/>
        <v>415726.77</v>
      </c>
      <c r="I32" s="27"/>
      <c r="J32" s="27">
        <f t="shared" si="4"/>
        <v>415726.7</v>
      </c>
      <c r="K32" s="27"/>
      <c r="L32" s="79">
        <f t="shared" si="2"/>
        <v>0.99999983162017692</v>
      </c>
      <c r="M32" s="79"/>
    </row>
    <row r="33" spans="1:13" s="31" customFormat="1" ht="66" customHeight="1">
      <c r="A33" s="25" t="s">
        <v>18</v>
      </c>
      <c r="B33" s="26" t="s">
        <v>9</v>
      </c>
      <c r="C33" s="26" t="s">
        <v>23</v>
      </c>
      <c r="D33" s="26" t="s">
        <v>43</v>
      </c>
      <c r="E33" s="29" t="s">
        <v>19</v>
      </c>
      <c r="F33" s="27">
        <v>415726.77</v>
      </c>
      <c r="G33" s="27"/>
      <c r="H33" s="27">
        <v>415726.77</v>
      </c>
      <c r="I33" s="27"/>
      <c r="J33" s="27">
        <v>415726.7</v>
      </c>
      <c r="K33" s="27"/>
      <c r="L33" s="79">
        <f t="shared" si="2"/>
        <v>0.99999983162017692</v>
      </c>
      <c r="M33" s="79"/>
    </row>
    <row r="34" spans="1:13" s="91" customFormat="1" ht="56.1" customHeight="1">
      <c r="A34" s="82" t="s">
        <v>44</v>
      </c>
      <c r="B34" s="88" t="s">
        <v>9</v>
      </c>
      <c r="C34" s="88" t="s">
        <v>45</v>
      </c>
      <c r="D34" s="83"/>
      <c r="E34" s="89"/>
      <c r="F34" s="90">
        <f>F35+F57</f>
        <v>56087821.799999997</v>
      </c>
      <c r="G34" s="90">
        <f>G35</f>
        <v>0</v>
      </c>
      <c r="H34" s="90">
        <f>H35+H57</f>
        <v>56087821.799999997</v>
      </c>
      <c r="I34" s="90">
        <f>I35</f>
        <v>0</v>
      </c>
      <c r="J34" s="90">
        <f>J35+J57</f>
        <v>55396459.230000004</v>
      </c>
      <c r="K34" s="90">
        <f>K35</f>
        <v>0</v>
      </c>
      <c r="L34" s="80">
        <f t="shared" si="2"/>
        <v>0.98767357070015527</v>
      </c>
      <c r="M34" s="80"/>
    </row>
    <row r="35" spans="1:13" s="31" customFormat="1" ht="31.5">
      <c r="A35" s="28" t="s">
        <v>46</v>
      </c>
      <c r="B35" s="26" t="s">
        <v>9</v>
      </c>
      <c r="C35" s="26" t="s">
        <v>45</v>
      </c>
      <c r="D35" s="26" t="s">
        <v>47</v>
      </c>
      <c r="E35" s="29"/>
      <c r="F35" s="27">
        <f t="shared" ref="F35:J36" si="5">F36</f>
        <v>54903001.799999997</v>
      </c>
      <c r="G35" s="27"/>
      <c r="H35" s="27">
        <f t="shared" si="5"/>
        <v>54903001.799999997</v>
      </c>
      <c r="I35" s="27"/>
      <c r="J35" s="27">
        <f t="shared" si="5"/>
        <v>54211639.230000004</v>
      </c>
      <c r="K35" s="27"/>
      <c r="L35" s="79">
        <f t="shared" si="2"/>
        <v>0.98740756338754521</v>
      </c>
      <c r="M35" s="79"/>
    </row>
    <row r="36" spans="1:13" s="31" customFormat="1" ht="47.25">
      <c r="A36" s="28" t="s">
        <v>48</v>
      </c>
      <c r="B36" s="26" t="s">
        <v>9</v>
      </c>
      <c r="C36" s="26" t="s">
        <v>45</v>
      </c>
      <c r="D36" s="26" t="s">
        <v>49</v>
      </c>
      <c r="E36" s="29"/>
      <c r="F36" s="27">
        <f t="shared" si="5"/>
        <v>54903001.799999997</v>
      </c>
      <c r="G36" s="27"/>
      <c r="H36" s="27">
        <f t="shared" si="5"/>
        <v>54903001.799999997</v>
      </c>
      <c r="I36" s="27"/>
      <c r="J36" s="27">
        <f t="shared" si="5"/>
        <v>54211639.230000004</v>
      </c>
      <c r="K36" s="27"/>
      <c r="L36" s="79">
        <f t="shared" si="2"/>
        <v>0.98740756338754521</v>
      </c>
      <c r="M36" s="79"/>
    </row>
    <row r="37" spans="1:13" s="31" customFormat="1" ht="47.25">
      <c r="A37" s="28" t="s">
        <v>50</v>
      </c>
      <c r="B37" s="26" t="s">
        <v>9</v>
      </c>
      <c r="C37" s="26" t="s">
        <v>45</v>
      </c>
      <c r="D37" s="26" t="s">
        <v>51</v>
      </c>
      <c r="E37" s="29"/>
      <c r="F37" s="27">
        <f>F40+F42+F53+F38+F48+F46+F50+F55</f>
        <v>54903001.799999997</v>
      </c>
      <c r="G37" s="27"/>
      <c r="H37" s="27">
        <f>H40+H42+H53+H38+H48+H46+H50+H55</f>
        <v>54903001.799999997</v>
      </c>
      <c r="I37" s="27"/>
      <c r="J37" s="27">
        <f>J40+J42+J53+J38+J48+J46+J50+J55</f>
        <v>54211639.230000004</v>
      </c>
      <c r="K37" s="27"/>
      <c r="L37" s="79">
        <f t="shared" si="2"/>
        <v>0.98740756338754521</v>
      </c>
      <c r="M37" s="79"/>
    </row>
    <row r="38" spans="1:13" s="31" customFormat="1" ht="31.5">
      <c r="A38" s="28" t="s">
        <v>52</v>
      </c>
      <c r="B38" s="26" t="s">
        <v>9</v>
      </c>
      <c r="C38" s="26" t="s">
        <v>45</v>
      </c>
      <c r="D38" s="26" t="s">
        <v>53</v>
      </c>
      <c r="E38" s="29"/>
      <c r="F38" s="27">
        <f>F39</f>
        <v>2362566.7400000002</v>
      </c>
      <c r="G38" s="27"/>
      <c r="H38" s="27">
        <f>H39</f>
        <v>2362566.7400000002</v>
      </c>
      <c r="I38" s="27"/>
      <c r="J38" s="27">
        <f>J39</f>
        <v>2362566.7400000002</v>
      </c>
      <c r="K38" s="27"/>
      <c r="L38" s="79">
        <f t="shared" si="2"/>
        <v>1</v>
      </c>
      <c r="M38" s="79"/>
    </row>
    <row r="39" spans="1:13" s="31" customFormat="1" ht="74.25" customHeight="1">
      <c r="A39" s="25" t="s">
        <v>18</v>
      </c>
      <c r="B39" s="26" t="s">
        <v>9</v>
      </c>
      <c r="C39" s="26" t="s">
        <v>45</v>
      </c>
      <c r="D39" s="26" t="s">
        <v>53</v>
      </c>
      <c r="E39" s="29" t="s">
        <v>19</v>
      </c>
      <c r="F39" s="27">
        <v>2362566.7400000002</v>
      </c>
      <c r="G39" s="27"/>
      <c r="H39" s="27">
        <v>2362566.7400000002</v>
      </c>
      <c r="I39" s="27"/>
      <c r="J39" s="27">
        <v>2362566.7400000002</v>
      </c>
      <c r="K39" s="27"/>
      <c r="L39" s="79">
        <f t="shared" si="2"/>
        <v>1</v>
      </c>
      <c r="M39" s="79"/>
    </row>
    <row r="40" spans="1:13" s="31" customFormat="1" ht="31.5">
      <c r="A40" s="32" t="s">
        <v>30</v>
      </c>
      <c r="B40" s="26" t="s">
        <v>9</v>
      </c>
      <c r="C40" s="26" t="s">
        <v>45</v>
      </c>
      <c r="D40" s="26" t="s">
        <v>54</v>
      </c>
      <c r="E40" s="29"/>
      <c r="F40" s="27">
        <f>F41</f>
        <v>45553066</v>
      </c>
      <c r="G40" s="27"/>
      <c r="H40" s="27">
        <f>H41</f>
        <v>45553066</v>
      </c>
      <c r="I40" s="27"/>
      <c r="J40" s="27">
        <f>J41</f>
        <v>44947605.840000004</v>
      </c>
      <c r="K40" s="27"/>
      <c r="L40" s="79">
        <f t="shared" si="2"/>
        <v>0.98670868476778273</v>
      </c>
      <c r="M40" s="79"/>
    </row>
    <row r="41" spans="1:13" s="31" customFormat="1" ht="72" customHeight="1">
      <c r="A41" s="25" t="s">
        <v>18</v>
      </c>
      <c r="B41" s="26" t="s">
        <v>9</v>
      </c>
      <c r="C41" s="26" t="s">
        <v>45</v>
      </c>
      <c r="D41" s="26" t="s">
        <v>54</v>
      </c>
      <c r="E41" s="29" t="s">
        <v>19</v>
      </c>
      <c r="F41" s="27">
        <v>45553066</v>
      </c>
      <c r="G41" s="27"/>
      <c r="H41" s="27">
        <v>45553066</v>
      </c>
      <c r="I41" s="27"/>
      <c r="J41" s="27">
        <v>44947605.840000004</v>
      </c>
      <c r="K41" s="27"/>
      <c r="L41" s="79">
        <f t="shared" si="2"/>
        <v>0.98670868476778273</v>
      </c>
      <c r="M41" s="79"/>
    </row>
    <row r="42" spans="1:13" s="31" customFormat="1" ht="31.5">
      <c r="A42" s="32" t="s">
        <v>32</v>
      </c>
      <c r="B42" s="26" t="s">
        <v>9</v>
      </c>
      <c r="C42" s="26" t="s">
        <v>45</v>
      </c>
      <c r="D42" s="26" t="s">
        <v>55</v>
      </c>
      <c r="E42" s="29"/>
      <c r="F42" s="27">
        <f>F44+F43+F45</f>
        <v>300000</v>
      </c>
      <c r="G42" s="27"/>
      <c r="H42" s="27">
        <f>H44+H43+H45</f>
        <v>300000</v>
      </c>
      <c r="I42" s="27"/>
      <c r="J42" s="27">
        <f>J44+J43+J45</f>
        <v>255987.16</v>
      </c>
      <c r="K42" s="27"/>
      <c r="L42" s="79">
        <f t="shared" si="2"/>
        <v>0.85329053333333338</v>
      </c>
      <c r="M42" s="79"/>
    </row>
    <row r="43" spans="1:13" s="31" customFormat="1" ht="63">
      <c r="A43" s="25" t="s">
        <v>18</v>
      </c>
      <c r="B43" s="26" t="s">
        <v>9</v>
      </c>
      <c r="C43" s="26" t="s">
        <v>45</v>
      </c>
      <c r="D43" s="26" t="s">
        <v>55</v>
      </c>
      <c r="E43" s="29" t="s">
        <v>19</v>
      </c>
      <c r="F43" s="27">
        <v>136000</v>
      </c>
      <c r="G43" s="27"/>
      <c r="H43" s="27">
        <v>136000</v>
      </c>
      <c r="I43" s="27"/>
      <c r="J43" s="27">
        <v>127820</v>
      </c>
      <c r="K43" s="27"/>
      <c r="L43" s="79">
        <f t="shared" si="2"/>
        <v>0.93985294117647056</v>
      </c>
      <c r="M43" s="79"/>
    </row>
    <row r="44" spans="1:13" s="31" customFormat="1" ht="31.5">
      <c r="A44" s="28" t="s">
        <v>34</v>
      </c>
      <c r="B44" s="26" t="s">
        <v>9</v>
      </c>
      <c r="C44" s="26" t="s">
        <v>45</v>
      </c>
      <c r="D44" s="26" t="s">
        <v>55</v>
      </c>
      <c r="E44" s="29" t="s">
        <v>35</v>
      </c>
      <c r="F44" s="27">
        <v>154000</v>
      </c>
      <c r="G44" s="27"/>
      <c r="H44" s="27">
        <v>154000</v>
      </c>
      <c r="I44" s="27"/>
      <c r="J44" s="27">
        <v>128167.16</v>
      </c>
      <c r="K44" s="27"/>
      <c r="L44" s="79">
        <f t="shared" si="2"/>
        <v>0.83225428571428572</v>
      </c>
      <c r="M44" s="79"/>
    </row>
    <row r="45" spans="1:13" s="31" customFormat="1">
      <c r="A45" s="33" t="s">
        <v>36</v>
      </c>
      <c r="B45" s="26" t="s">
        <v>9</v>
      </c>
      <c r="C45" s="26" t="s">
        <v>45</v>
      </c>
      <c r="D45" s="26" t="s">
        <v>55</v>
      </c>
      <c r="E45" s="29" t="s">
        <v>37</v>
      </c>
      <c r="F45" s="27">
        <v>10000</v>
      </c>
      <c r="G45" s="27"/>
      <c r="H45" s="27">
        <v>10000</v>
      </c>
      <c r="I45" s="27"/>
      <c r="J45" s="27">
        <v>0</v>
      </c>
      <c r="K45" s="27"/>
      <c r="L45" s="79">
        <f t="shared" si="2"/>
        <v>0</v>
      </c>
      <c r="M45" s="79"/>
    </row>
    <row r="46" spans="1:13" s="31" customFormat="1" ht="94.5" hidden="1">
      <c r="A46" s="33" t="s">
        <v>56</v>
      </c>
      <c r="B46" s="26" t="s">
        <v>9</v>
      </c>
      <c r="C46" s="26" t="s">
        <v>45</v>
      </c>
      <c r="D46" s="26" t="s">
        <v>57</v>
      </c>
      <c r="E46" s="29"/>
      <c r="F46" s="27">
        <f>F47</f>
        <v>0</v>
      </c>
      <c r="G46" s="27"/>
      <c r="H46" s="27">
        <f>H47</f>
        <v>0</v>
      </c>
      <c r="I46" s="27"/>
      <c r="J46" s="27">
        <f>J47</f>
        <v>0</v>
      </c>
      <c r="K46" s="27"/>
      <c r="L46" s="79" t="e">
        <f t="shared" si="2"/>
        <v>#DIV/0!</v>
      </c>
      <c r="M46" s="79"/>
    </row>
    <row r="47" spans="1:13" s="31" customFormat="1" ht="63" hidden="1">
      <c r="A47" s="25" t="s">
        <v>18</v>
      </c>
      <c r="B47" s="26" t="s">
        <v>9</v>
      </c>
      <c r="C47" s="26" t="s">
        <v>45</v>
      </c>
      <c r="D47" s="26" t="s">
        <v>57</v>
      </c>
      <c r="E47" s="29" t="s">
        <v>19</v>
      </c>
      <c r="F47" s="27"/>
      <c r="G47" s="27"/>
      <c r="H47" s="27"/>
      <c r="I47" s="27"/>
      <c r="J47" s="27"/>
      <c r="K47" s="27"/>
      <c r="L47" s="79" t="e">
        <f t="shared" si="2"/>
        <v>#DIV/0!</v>
      </c>
      <c r="M47" s="79"/>
    </row>
    <row r="48" spans="1:13" s="31" customFormat="1" ht="47.25">
      <c r="A48" s="33" t="s">
        <v>38</v>
      </c>
      <c r="B48" s="26" t="s">
        <v>9</v>
      </c>
      <c r="C48" s="26" t="s">
        <v>45</v>
      </c>
      <c r="D48" s="26" t="s">
        <v>58</v>
      </c>
      <c r="E48" s="29"/>
      <c r="F48" s="27">
        <f>F49</f>
        <v>548151.18999999994</v>
      </c>
      <c r="G48" s="27"/>
      <c r="H48" s="27">
        <f>H49</f>
        <v>548151.18999999994</v>
      </c>
      <c r="I48" s="27"/>
      <c r="J48" s="27">
        <f>J49</f>
        <v>534117.5</v>
      </c>
      <c r="K48" s="27"/>
      <c r="L48" s="79">
        <f t="shared" si="2"/>
        <v>0.97439814004599723</v>
      </c>
      <c r="M48" s="79"/>
    </row>
    <row r="49" spans="1:13" s="31" customFormat="1" ht="63">
      <c r="A49" s="25" t="s">
        <v>18</v>
      </c>
      <c r="B49" s="26" t="s">
        <v>9</v>
      </c>
      <c r="C49" s="26" t="s">
        <v>45</v>
      </c>
      <c r="D49" s="26" t="s">
        <v>58</v>
      </c>
      <c r="E49" s="29" t="s">
        <v>19</v>
      </c>
      <c r="F49" s="27">
        <v>548151.18999999994</v>
      </c>
      <c r="G49" s="27"/>
      <c r="H49" s="27">
        <v>548151.18999999994</v>
      </c>
      <c r="I49" s="27"/>
      <c r="J49" s="27">
        <v>534117.5</v>
      </c>
      <c r="K49" s="27"/>
      <c r="L49" s="79">
        <f t="shared" si="2"/>
        <v>0.97439814004599723</v>
      </c>
      <c r="M49" s="79"/>
    </row>
    <row r="50" spans="1:13" s="31" customFormat="1" ht="94.5">
      <c r="A50" s="25" t="s">
        <v>59</v>
      </c>
      <c r="B50" s="26" t="s">
        <v>9</v>
      </c>
      <c r="C50" s="26" t="s">
        <v>45</v>
      </c>
      <c r="D50" s="26" t="s">
        <v>60</v>
      </c>
      <c r="E50" s="29"/>
      <c r="F50" s="27">
        <f>SUM(F51:F52)</f>
        <v>2435217.87</v>
      </c>
      <c r="G50" s="27"/>
      <c r="H50" s="27">
        <f>SUM(H51:H52)</f>
        <v>2435217.87</v>
      </c>
      <c r="I50" s="27"/>
      <c r="J50" s="27">
        <f>SUM(J51:J52)</f>
        <v>2417315.42</v>
      </c>
      <c r="K50" s="27"/>
      <c r="L50" s="79">
        <f t="shared" si="2"/>
        <v>0.99264852224495204</v>
      </c>
      <c r="M50" s="79"/>
    </row>
    <row r="51" spans="1:13" s="31" customFormat="1" ht="63">
      <c r="A51" s="25" t="s">
        <v>18</v>
      </c>
      <c r="B51" s="26" t="s">
        <v>9</v>
      </c>
      <c r="C51" s="26" t="s">
        <v>45</v>
      </c>
      <c r="D51" s="26" t="s">
        <v>60</v>
      </c>
      <c r="E51" s="29" t="s">
        <v>19</v>
      </c>
      <c r="F51" s="27">
        <v>2417217.87</v>
      </c>
      <c r="G51" s="27"/>
      <c r="H51" s="27">
        <v>2417217.87</v>
      </c>
      <c r="I51" s="27"/>
      <c r="J51" s="27">
        <v>2399315.42</v>
      </c>
      <c r="K51" s="27"/>
      <c r="L51" s="79">
        <f t="shared" si="2"/>
        <v>0.99259377889672795</v>
      </c>
      <c r="M51" s="79"/>
    </row>
    <row r="52" spans="1:13" s="31" customFormat="1">
      <c r="A52" s="25" t="s">
        <v>28</v>
      </c>
      <c r="B52" s="26" t="s">
        <v>9</v>
      </c>
      <c r="C52" s="26" t="s">
        <v>45</v>
      </c>
      <c r="D52" s="26" t="s">
        <v>60</v>
      </c>
      <c r="E52" s="29" t="s">
        <v>29</v>
      </c>
      <c r="F52" s="27">
        <v>18000</v>
      </c>
      <c r="G52" s="27"/>
      <c r="H52" s="27">
        <v>18000</v>
      </c>
      <c r="I52" s="27"/>
      <c r="J52" s="27">
        <v>18000</v>
      </c>
      <c r="K52" s="27"/>
      <c r="L52" s="79">
        <f t="shared" si="2"/>
        <v>1</v>
      </c>
      <c r="M52" s="79"/>
    </row>
    <row r="53" spans="1:13" s="31" customFormat="1" ht="64.5" customHeight="1">
      <c r="A53" s="30" t="s">
        <v>20</v>
      </c>
      <c r="B53" s="26" t="s">
        <v>9</v>
      </c>
      <c r="C53" s="26" t="s">
        <v>45</v>
      </c>
      <c r="D53" s="26" t="s">
        <v>61</v>
      </c>
      <c r="E53" s="29"/>
      <c r="F53" s="27">
        <f>F54</f>
        <v>704000</v>
      </c>
      <c r="G53" s="27"/>
      <c r="H53" s="27">
        <f>H54</f>
        <v>704000</v>
      </c>
      <c r="I53" s="27"/>
      <c r="J53" s="27">
        <f>J54</f>
        <v>694046.57</v>
      </c>
      <c r="K53" s="27"/>
      <c r="L53" s="79">
        <f t="shared" si="2"/>
        <v>0.9858616051136363</v>
      </c>
      <c r="M53" s="79"/>
    </row>
    <row r="54" spans="1:13" s="31" customFormat="1" ht="63">
      <c r="A54" s="25" t="s">
        <v>18</v>
      </c>
      <c r="B54" s="26" t="s">
        <v>9</v>
      </c>
      <c r="C54" s="26" t="s">
        <v>45</v>
      </c>
      <c r="D54" s="26" t="s">
        <v>61</v>
      </c>
      <c r="E54" s="29" t="s">
        <v>19</v>
      </c>
      <c r="F54" s="27">
        <v>704000</v>
      </c>
      <c r="G54" s="27"/>
      <c r="H54" s="27">
        <v>704000</v>
      </c>
      <c r="I54" s="27"/>
      <c r="J54" s="27">
        <v>694046.57</v>
      </c>
      <c r="K54" s="27"/>
      <c r="L54" s="79">
        <f t="shared" si="2"/>
        <v>0.9858616051136363</v>
      </c>
      <c r="M54" s="79"/>
    </row>
    <row r="55" spans="1:13" s="31" customFormat="1" ht="112.5" customHeight="1">
      <c r="A55" s="25" t="s">
        <v>62</v>
      </c>
      <c r="B55" s="26" t="s">
        <v>9</v>
      </c>
      <c r="C55" s="26" t="s">
        <v>45</v>
      </c>
      <c r="D55" s="26" t="s">
        <v>63</v>
      </c>
      <c r="E55" s="29"/>
      <c r="F55" s="27">
        <f>F56</f>
        <v>3000000</v>
      </c>
      <c r="G55" s="27"/>
      <c r="H55" s="27">
        <f>H56</f>
        <v>3000000</v>
      </c>
      <c r="I55" s="27"/>
      <c r="J55" s="27">
        <f>J56</f>
        <v>3000000</v>
      </c>
      <c r="K55" s="27"/>
      <c r="L55" s="79">
        <f t="shared" si="2"/>
        <v>1</v>
      </c>
      <c r="M55" s="79"/>
    </row>
    <row r="56" spans="1:13" s="31" customFormat="1" ht="63">
      <c r="A56" s="25" t="s">
        <v>18</v>
      </c>
      <c r="B56" s="26" t="s">
        <v>9</v>
      </c>
      <c r="C56" s="26" t="s">
        <v>45</v>
      </c>
      <c r="D56" s="26" t="s">
        <v>63</v>
      </c>
      <c r="E56" s="29" t="s">
        <v>19</v>
      </c>
      <c r="F56" s="27">
        <v>3000000</v>
      </c>
      <c r="G56" s="27"/>
      <c r="H56" s="27">
        <v>3000000</v>
      </c>
      <c r="I56" s="27"/>
      <c r="J56" s="27">
        <v>3000000</v>
      </c>
      <c r="K56" s="27"/>
      <c r="L56" s="79">
        <f t="shared" si="2"/>
        <v>1</v>
      </c>
      <c r="M56" s="79"/>
    </row>
    <row r="57" spans="1:13" s="31" customFormat="1">
      <c r="A57" s="34" t="s">
        <v>12</v>
      </c>
      <c r="B57" s="26" t="s">
        <v>9</v>
      </c>
      <c r="C57" s="26" t="s">
        <v>45</v>
      </c>
      <c r="D57" s="26" t="s">
        <v>13</v>
      </c>
      <c r="E57" s="29"/>
      <c r="F57" s="27">
        <f t="shared" ref="F57:K67" si="6">F58</f>
        <v>1184820</v>
      </c>
      <c r="G57" s="27"/>
      <c r="H57" s="27">
        <f t="shared" si="6"/>
        <v>1184820</v>
      </c>
      <c r="I57" s="27"/>
      <c r="J57" s="27">
        <f t="shared" si="6"/>
        <v>1184820</v>
      </c>
      <c r="K57" s="27"/>
      <c r="L57" s="79">
        <f t="shared" si="2"/>
        <v>1</v>
      </c>
      <c r="M57" s="79"/>
    </row>
    <row r="58" spans="1:13" s="31" customFormat="1">
      <c r="A58" s="34" t="s">
        <v>64</v>
      </c>
      <c r="B58" s="26" t="s">
        <v>9</v>
      </c>
      <c r="C58" s="26" t="s">
        <v>45</v>
      </c>
      <c r="D58" s="26" t="s">
        <v>65</v>
      </c>
      <c r="E58" s="29"/>
      <c r="F58" s="27">
        <f t="shared" si="6"/>
        <v>1184820</v>
      </c>
      <c r="G58" s="27"/>
      <c r="H58" s="27">
        <f t="shared" si="6"/>
        <v>1184820</v>
      </c>
      <c r="I58" s="27"/>
      <c r="J58" s="27">
        <f t="shared" si="6"/>
        <v>1184820</v>
      </c>
      <c r="K58" s="27"/>
      <c r="L58" s="79">
        <f t="shared" si="2"/>
        <v>1</v>
      </c>
      <c r="M58" s="79"/>
    </row>
    <row r="59" spans="1:13" s="31" customFormat="1" ht="94.5">
      <c r="A59" s="34" t="s">
        <v>66</v>
      </c>
      <c r="B59" s="26" t="s">
        <v>9</v>
      </c>
      <c r="C59" s="26" t="s">
        <v>45</v>
      </c>
      <c r="D59" s="26" t="s">
        <v>67</v>
      </c>
      <c r="E59" s="29"/>
      <c r="F59" s="27">
        <f t="shared" si="6"/>
        <v>1184820</v>
      </c>
      <c r="G59" s="27"/>
      <c r="H59" s="27">
        <f t="shared" si="6"/>
        <v>1184820</v>
      </c>
      <c r="I59" s="27"/>
      <c r="J59" s="27">
        <f t="shared" si="6"/>
        <v>1184820</v>
      </c>
      <c r="K59" s="27"/>
      <c r="L59" s="79">
        <f t="shared" si="2"/>
        <v>1</v>
      </c>
      <c r="M59" s="79"/>
    </row>
    <row r="60" spans="1:13" s="31" customFormat="1" ht="63">
      <c r="A60" s="34" t="s">
        <v>18</v>
      </c>
      <c r="B60" s="26" t="s">
        <v>9</v>
      </c>
      <c r="C60" s="26" t="s">
        <v>45</v>
      </c>
      <c r="D60" s="26" t="s">
        <v>67</v>
      </c>
      <c r="E60" s="29" t="s">
        <v>19</v>
      </c>
      <c r="F60" s="27">
        <v>1184820</v>
      </c>
      <c r="G60" s="27"/>
      <c r="H60" s="27">
        <v>1184820</v>
      </c>
      <c r="I60" s="27"/>
      <c r="J60" s="27">
        <v>1184820</v>
      </c>
      <c r="K60" s="27"/>
      <c r="L60" s="79">
        <f t="shared" si="2"/>
        <v>1</v>
      </c>
      <c r="M60" s="79"/>
    </row>
    <row r="61" spans="1:13" s="20" customFormat="1">
      <c r="A61" s="35" t="s">
        <v>68</v>
      </c>
      <c r="B61" s="22" t="s">
        <v>9</v>
      </c>
      <c r="C61" s="22" t="s">
        <v>69</v>
      </c>
      <c r="D61" s="22"/>
      <c r="E61" s="23"/>
      <c r="F61" s="24">
        <f t="shared" si="6"/>
        <v>1126.58</v>
      </c>
      <c r="G61" s="24">
        <f t="shared" si="6"/>
        <v>1126.58</v>
      </c>
      <c r="H61" s="24">
        <f t="shared" si="6"/>
        <v>1126.58</v>
      </c>
      <c r="I61" s="24">
        <f t="shared" si="6"/>
        <v>1126.58</v>
      </c>
      <c r="J61" s="24">
        <f t="shared" si="6"/>
        <v>1126.58</v>
      </c>
      <c r="K61" s="24">
        <f t="shared" si="6"/>
        <v>1126.58</v>
      </c>
      <c r="L61" s="80">
        <f t="shared" si="2"/>
        <v>1</v>
      </c>
      <c r="M61" s="80">
        <f t="shared" ref="M8:M71" si="7">K61/I61</f>
        <v>1</v>
      </c>
    </row>
    <row r="62" spans="1:13" s="31" customFormat="1" ht="31.5">
      <c r="A62" s="28" t="s">
        <v>46</v>
      </c>
      <c r="B62" s="26" t="s">
        <v>9</v>
      </c>
      <c r="C62" s="26" t="s">
        <v>69</v>
      </c>
      <c r="D62" s="26" t="s">
        <v>47</v>
      </c>
      <c r="E62" s="29"/>
      <c r="F62" s="27">
        <f t="shared" si="6"/>
        <v>1126.58</v>
      </c>
      <c r="G62" s="27">
        <f t="shared" si="6"/>
        <v>1126.58</v>
      </c>
      <c r="H62" s="27">
        <f t="shared" si="6"/>
        <v>1126.58</v>
      </c>
      <c r="I62" s="27">
        <f t="shared" si="6"/>
        <v>1126.58</v>
      </c>
      <c r="J62" s="27">
        <f t="shared" si="6"/>
        <v>1126.58</v>
      </c>
      <c r="K62" s="27">
        <f t="shared" si="6"/>
        <v>1126.58</v>
      </c>
      <c r="L62" s="79">
        <f t="shared" si="2"/>
        <v>1</v>
      </c>
      <c r="M62" s="79">
        <f t="shared" si="7"/>
        <v>1</v>
      </c>
    </row>
    <row r="63" spans="1:13" s="31" customFormat="1" ht="47.25">
      <c r="A63" s="28" t="s">
        <v>48</v>
      </c>
      <c r="B63" s="26" t="s">
        <v>9</v>
      </c>
      <c r="C63" s="26" t="s">
        <v>69</v>
      </c>
      <c r="D63" s="26" t="s">
        <v>49</v>
      </c>
      <c r="E63" s="29"/>
      <c r="F63" s="27">
        <f t="shared" si="6"/>
        <v>1126.58</v>
      </c>
      <c r="G63" s="27">
        <f t="shared" si="6"/>
        <v>1126.58</v>
      </c>
      <c r="H63" s="27">
        <f t="shared" si="6"/>
        <v>1126.58</v>
      </c>
      <c r="I63" s="27">
        <f t="shared" si="6"/>
        <v>1126.58</v>
      </c>
      <c r="J63" s="27">
        <f t="shared" si="6"/>
        <v>1126.58</v>
      </c>
      <c r="K63" s="27">
        <f t="shared" si="6"/>
        <v>1126.58</v>
      </c>
      <c r="L63" s="79">
        <f t="shared" si="2"/>
        <v>1</v>
      </c>
      <c r="M63" s="79">
        <f t="shared" si="7"/>
        <v>1</v>
      </c>
    </row>
    <row r="64" spans="1:13" s="31" customFormat="1" ht="47.25">
      <c r="A64" s="36" t="s">
        <v>70</v>
      </c>
      <c r="B64" s="26" t="s">
        <v>9</v>
      </c>
      <c r="C64" s="26" t="s">
        <v>69</v>
      </c>
      <c r="D64" s="26" t="s">
        <v>71</v>
      </c>
      <c r="E64" s="29"/>
      <c r="F64" s="27">
        <f t="shared" si="6"/>
        <v>1126.58</v>
      </c>
      <c r="G64" s="27">
        <f t="shared" si="6"/>
        <v>1126.58</v>
      </c>
      <c r="H64" s="27">
        <f t="shared" si="6"/>
        <v>1126.58</v>
      </c>
      <c r="I64" s="27">
        <f t="shared" si="6"/>
        <v>1126.58</v>
      </c>
      <c r="J64" s="27">
        <f t="shared" si="6"/>
        <v>1126.58</v>
      </c>
      <c r="K64" s="27">
        <f t="shared" si="6"/>
        <v>1126.58</v>
      </c>
      <c r="L64" s="79">
        <f t="shared" si="2"/>
        <v>1</v>
      </c>
      <c r="M64" s="79">
        <f t="shared" si="7"/>
        <v>1</v>
      </c>
    </row>
    <row r="65" spans="1:13" s="31" customFormat="1" ht="47.25">
      <c r="A65" s="25" t="s">
        <v>72</v>
      </c>
      <c r="B65" s="26" t="s">
        <v>9</v>
      </c>
      <c r="C65" s="26" t="s">
        <v>69</v>
      </c>
      <c r="D65" s="26" t="s">
        <v>73</v>
      </c>
      <c r="E65" s="29"/>
      <c r="F65" s="27">
        <f t="shared" si="6"/>
        <v>1126.58</v>
      </c>
      <c r="G65" s="27">
        <f t="shared" si="6"/>
        <v>1126.58</v>
      </c>
      <c r="H65" s="27">
        <f t="shared" si="6"/>
        <v>1126.58</v>
      </c>
      <c r="I65" s="27">
        <f t="shared" si="6"/>
        <v>1126.58</v>
      </c>
      <c r="J65" s="27">
        <f t="shared" si="6"/>
        <v>1126.58</v>
      </c>
      <c r="K65" s="27">
        <f t="shared" si="6"/>
        <v>1126.58</v>
      </c>
      <c r="L65" s="79">
        <f t="shared" si="2"/>
        <v>1</v>
      </c>
      <c r="M65" s="79">
        <f t="shared" si="7"/>
        <v>1</v>
      </c>
    </row>
    <row r="66" spans="1:13" s="31" customFormat="1" ht="31.5">
      <c r="A66" s="28" t="s">
        <v>34</v>
      </c>
      <c r="B66" s="26" t="s">
        <v>9</v>
      </c>
      <c r="C66" s="26" t="s">
        <v>69</v>
      </c>
      <c r="D66" s="26" t="s">
        <v>73</v>
      </c>
      <c r="E66" s="29" t="s">
        <v>35</v>
      </c>
      <c r="F66" s="27">
        <v>1126.58</v>
      </c>
      <c r="G66" s="27">
        <v>1126.58</v>
      </c>
      <c r="H66" s="27">
        <v>1126.58</v>
      </c>
      <c r="I66" s="27">
        <v>1126.58</v>
      </c>
      <c r="J66" s="27">
        <v>1126.58</v>
      </c>
      <c r="K66" s="27">
        <v>1126.58</v>
      </c>
      <c r="L66" s="79">
        <f t="shared" si="2"/>
        <v>1</v>
      </c>
      <c r="M66" s="79">
        <f t="shared" si="7"/>
        <v>1</v>
      </c>
    </row>
    <row r="67" spans="1:13" s="20" customFormat="1" ht="45" customHeight="1">
      <c r="A67" s="37" t="s">
        <v>74</v>
      </c>
      <c r="B67" s="38" t="s">
        <v>9</v>
      </c>
      <c r="C67" s="38" t="s">
        <v>75</v>
      </c>
      <c r="D67" s="22"/>
      <c r="E67" s="23"/>
      <c r="F67" s="24">
        <f t="shared" si="6"/>
        <v>1841812.62</v>
      </c>
      <c r="G67" s="24"/>
      <c r="H67" s="24">
        <f t="shared" si="6"/>
        <v>1841812.62</v>
      </c>
      <c r="I67" s="24"/>
      <c r="J67" s="24">
        <f t="shared" si="6"/>
        <v>1729884.5699999998</v>
      </c>
      <c r="K67" s="24"/>
      <c r="L67" s="80">
        <f t="shared" si="2"/>
        <v>0.93922940434624658</v>
      </c>
      <c r="M67" s="80"/>
    </row>
    <row r="68" spans="1:13" s="31" customFormat="1" ht="34.5" customHeight="1">
      <c r="A68" s="32" t="s">
        <v>76</v>
      </c>
      <c r="B68" s="26" t="s">
        <v>9</v>
      </c>
      <c r="C68" s="26" t="s">
        <v>75</v>
      </c>
      <c r="D68" s="26" t="s">
        <v>77</v>
      </c>
      <c r="E68" s="29"/>
      <c r="F68" s="27">
        <f>F69+F71+F75+F77+F81</f>
        <v>1841812.62</v>
      </c>
      <c r="G68" s="27"/>
      <c r="H68" s="27">
        <f>H69+H71+H75+H77+H81</f>
        <v>1841812.62</v>
      </c>
      <c r="I68" s="27"/>
      <c r="J68" s="27">
        <f>J69+J71+J75+J77+J81</f>
        <v>1729884.5699999998</v>
      </c>
      <c r="K68" s="27"/>
      <c r="L68" s="79">
        <f t="shared" si="2"/>
        <v>0.93922940434624658</v>
      </c>
      <c r="M68" s="79"/>
    </row>
    <row r="69" spans="1:13" s="31" customFormat="1" ht="29.25" customHeight="1">
      <c r="A69" s="39" t="s">
        <v>78</v>
      </c>
      <c r="B69" s="26" t="s">
        <v>9</v>
      </c>
      <c r="C69" s="26" t="s">
        <v>75</v>
      </c>
      <c r="D69" s="26" t="s">
        <v>79</v>
      </c>
      <c r="E69" s="29"/>
      <c r="F69" s="27">
        <f>SUM(F70)</f>
        <v>1408800</v>
      </c>
      <c r="G69" s="27"/>
      <c r="H69" s="27">
        <f>SUM(H70)</f>
        <v>1408800</v>
      </c>
      <c r="I69" s="27"/>
      <c r="J69" s="27">
        <f>SUM(J70)</f>
        <v>1331905.17</v>
      </c>
      <c r="K69" s="27"/>
      <c r="L69" s="79">
        <f t="shared" si="2"/>
        <v>0.94541820698466772</v>
      </c>
      <c r="M69" s="79"/>
    </row>
    <row r="70" spans="1:13" s="31" customFormat="1" ht="69.75" customHeight="1">
      <c r="A70" s="25" t="s">
        <v>18</v>
      </c>
      <c r="B70" s="26" t="s">
        <v>9</v>
      </c>
      <c r="C70" s="26" t="s">
        <v>75</v>
      </c>
      <c r="D70" s="26" t="s">
        <v>79</v>
      </c>
      <c r="E70" s="29" t="s">
        <v>19</v>
      </c>
      <c r="F70" s="27">
        <v>1408800</v>
      </c>
      <c r="G70" s="27"/>
      <c r="H70" s="27">
        <v>1408800</v>
      </c>
      <c r="I70" s="27"/>
      <c r="J70" s="27">
        <v>1331905.17</v>
      </c>
      <c r="K70" s="27"/>
      <c r="L70" s="79">
        <f t="shared" si="2"/>
        <v>0.94541820698466772</v>
      </c>
      <c r="M70" s="79"/>
    </row>
    <row r="71" spans="1:13" s="31" customFormat="1" ht="38.25" customHeight="1">
      <c r="A71" s="32" t="s">
        <v>80</v>
      </c>
      <c r="B71" s="26" t="s">
        <v>9</v>
      </c>
      <c r="C71" s="26" t="s">
        <v>75</v>
      </c>
      <c r="D71" s="26" t="s">
        <v>81</v>
      </c>
      <c r="E71" s="29"/>
      <c r="F71" s="27">
        <f>F73+F72+F74</f>
        <v>144000</v>
      </c>
      <c r="G71" s="27"/>
      <c r="H71" s="27">
        <f>H73+H72+H74</f>
        <v>144000</v>
      </c>
      <c r="I71" s="27"/>
      <c r="J71" s="27">
        <f>J73+J72+J74</f>
        <v>108966.78</v>
      </c>
      <c r="K71" s="27"/>
      <c r="L71" s="79">
        <f t="shared" si="2"/>
        <v>0.75671374999999996</v>
      </c>
      <c r="M71" s="79"/>
    </row>
    <row r="72" spans="1:13" s="31" customFormat="1" ht="63.75" hidden="1" customHeight="1">
      <c r="A72" s="25" t="s">
        <v>18</v>
      </c>
      <c r="B72" s="26" t="s">
        <v>9</v>
      </c>
      <c r="C72" s="26" t="s">
        <v>75</v>
      </c>
      <c r="D72" s="26" t="s">
        <v>81</v>
      </c>
      <c r="E72" s="29" t="s">
        <v>19</v>
      </c>
      <c r="F72" s="27"/>
      <c r="G72" s="27"/>
      <c r="H72" s="27"/>
      <c r="I72" s="27"/>
      <c r="J72" s="27"/>
      <c r="K72" s="27"/>
      <c r="L72" s="79" t="e">
        <f t="shared" ref="L72:L135" si="8">J72/H72</f>
        <v>#DIV/0!</v>
      </c>
      <c r="M72" s="79"/>
    </row>
    <row r="73" spans="1:13" s="31" customFormat="1" ht="34.5" customHeight="1">
      <c r="A73" s="28" t="s">
        <v>34</v>
      </c>
      <c r="B73" s="26" t="s">
        <v>9</v>
      </c>
      <c r="C73" s="26" t="s">
        <v>75</v>
      </c>
      <c r="D73" s="26" t="s">
        <v>81</v>
      </c>
      <c r="E73" s="29" t="s">
        <v>35</v>
      </c>
      <c r="F73" s="27">
        <v>143996.70000000001</v>
      </c>
      <c r="G73" s="27"/>
      <c r="H73" s="27">
        <v>143996.70000000001</v>
      </c>
      <c r="I73" s="27"/>
      <c r="J73" s="27">
        <v>108963.48</v>
      </c>
      <c r="K73" s="27"/>
      <c r="L73" s="79">
        <f t="shared" si="8"/>
        <v>0.75670817456233364</v>
      </c>
      <c r="M73" s="79"/>
    </row>
    <row r="74" spans="1:13" s="31" customFormat="1" ht="34.5" customHeight="1">
      <c r="A74" s="33" t="s">
        <v>36</v>
      </c>
      <c r="B74" s="26" t="s">
        <v>9</v>
      </c>
      <c r="C74" s="26" t="s">
        <v>75</v>
      </c>
      <c r="D74" s="26" t="s">
        <v>81</v>
      </c>
      <c r="E74" s="29" t="s">
        <v>37</v>
      </c>
      <c r="F74" s="27">
        <v>3.3</v>
      </c>
      <c r="G74" s="27"/>
      <c r="H74" s="27">
        <v>3.3</v>
      </c>
      <c r="I74" s="27"/>
      <c r="J74" s="27">
        <v>3.3</v>
      </c>
      <c r="K74" s="27"/>
      <c r="L74" s="79">
        <f t="shared" si="8"/>
        <v>1</v>
      </c>
      <c r="M74" s="79"/>
    </row>
    <row r="75" spans="1:13" s="31" customFormat="1" ht="105" customHeight="1">
      <c r="A75" s="30" t="s">
        <v>82</v>
      </c>
      <c r="B75" s="26" t="s">
        <v>9</v>
      </c>
      <c r="C75" s="26" t="s">
        <v>75</v>
      </c>
      <c r="D75" s="26" t="s">
        <v>83</v>
      </c>
      <c r="E75" s="29"/>
      <c r="F75" s="27">
        <f>F76</f>
        <v>169012.62</v>
      </c>
      <c r="G75" s="27"/>
      <c r="H75" s="27">
        <f>H76</f>
        <v>169012.62</v>
      </c>
      <c r="I75" s="27"/>
      <c r="J75" s="27">
        <f>J76</f>
        <v>169012.62</v>
      </c>
      <c r="K75" s="27"/>
      <c r="L75" s="79">
        <f t="shared" si="8"/>
        <v>1</v>
      </c>
      <c r="M75" s="79"/>
    </row>
    <row r="76" spans="1:13" s="31" customFormat="1" ht="69" customHeight="1">
      <c r="A76" s="25" t="s">
        <v>18</v>
      </c>
      <c r="B76" s="26" t="s">
        <v>9</v>
      </c>
      <c r="C76" s="26" t="s">
        <v>75</v>
      </c>
      <c r="D76" s="26" t="s">
        <v>83</v>
      </c>
      <c r="E76" s="29" t="s">
        <v>19</v>
      </c>
      <c r="F76" s="27">
        <v>169012.62</v>
      </c>
      <c r="G76" s="27"/>
      <c r="H76" s="27">
        <v>169012.62</v>
      </c>
      <c r="I76" s="27"/>
      <c r="J76" s="27">
        <v>169012.62</v>
      </c>
      <c r="K76" s="27"/>
      <c r="L76" s="79">
        <f t="shared" si="8"/>
        <v>1</v>
      </c>
      <c r="M76" s="79"/>
    </row>
    <row r="77" spans="1:13" s="31" customFormat="1" ht="54.75" customHeight="1">
      <c r="A77" s="40" t="s">
        <v>84</v>
      </c>
      <c r="B77" s="41" t="s">
        <v>9</v>
      </c>
      <c r="C77" s="41" t="s">
        <v>75</v>
      </c>
      <c r="D77" s="26" t="s">
        <v>85</v>
      </c>
      <c r="E77" s="29"/>
      <c r="F77" s="27">
        <f>F78</f>
        <v>60000</v>
      </c>
      <c r="G77" s="27"/>
      <c r="H77" s="27">
        <f>H78</f>
        <v>60000</v>
      </c>
      <c r="I77" s="27"/>
      <c r="J77" s="27">
        <f>J78</f>
        <v>60000</v>
      </c>
      <c r="K77" s="27"/>
      <c r="L77" s="79">
        <f t="shared" si="8"/>
        <v>1</v>
      </c>
      <c r="M77" s="79"/>
    </row>
    <row r="78" spans="1:13" s="31" customFormat="1" ht="48" customHeight="1">
      <c r="A78" s="40" t="s">
        <v>86</v>
      </c>
      <c r="B78" s="41" t="s">
        <v>9</v>
      </c>
      <c r="C78" s="41" t="s">
        <v>75</v>
      </c>
      <c r="D78" s="26" t="s">
        <v>87</v>
      </c>
      <c r="E78" s="29"/>
      <c r="F78" s="27">
        <f>SUM(F79:F80)</f>
        <v>60000</v>
      </c>
      <c r="G78" s="27"/>
      <c r="H78" s="27">
        <f>SUM(H79:H80)</f>
        <v>60000</v>
      </c>
      <c r="I78" s="27"/>
      <c r="J78" s="27">
        <f>SUM(J79:J80)</f>
        <v>60000</v>
      </c>
      <c r="K78" s="27"/>
      <c r="L78" s="79">
        <f t="shared" si="8"/>
        <v>1</v>
      </c>
      <c r="M78" s="79"/>
    </row>
    <row r="79" spans="1:13" s="31" customFormat="1" ht="60" customHeight="1">
      <c r="A79" s="25" t="s">
        <v>18</v>
      </c>
      <c r="B79" s="41" t="s">
        <v>9</v>
      </c>
      <c r="C79" s="41" t="s">
        <v>75</v>
      </c>
      <c r="D79" s="26" t="s">
        <v>87</v>
      </c>
      <c r="E79" s="29" t="s">
        <v>19</v>
      </c>
      <c r="F79" s="27">
        <v>60000</v>
      </c>
      <c r="G79" s="27"/>
      <c r="H79" s="27">
        <v>60000</v>
      </c>
      <c r="I79" s="27"/>
      <c r="J79" s="27">
        <v>60000</v>
      </c>
      <c r="K79" s="27"/>
      <c r="L79" s="79">
        <f t="shared" si="8"/>
        <v>1</v>
      </c>
      <c r="M79" s="79"/>
    </row>
    <row r="80" spans="1:13" s="31" customFormat="1" ht="42" hidden="1" customHeight="1">
      <c r="A80" s="40" t="s">
        <v>34</v>
      </c>
      <c r="B80" s="41" t="s">
        <v>9</v>
      </c>
      <c r="C80" s="41" t="s">
        <v>75</v>
      </c>
      <c r="D80" s="26" t="s">
        <v>87</v>
      </c>
      <c r="E80" s="29" t="s">
        <v>35</v>
      </c>
      <c r="F80" s="27">
        <v>0</v>
      </c>
      <c r="G80" s="27"/>
      <c r="H80" s="27">
        <v>0</v>
      </c>
      <c r="I80" s="27"/>
      <c r="J80" s="27">
        <v>0</v>
      </c>
      <c r="K80" s="27"/>
      <c r="L80" s="79" t="e">
        <f t="shared" si="8"/>
        <v>#DIV/0!</v>
      </c>
      <c r="M80" s="79"/>
    </row>
    <row r="81" spans="1:257" s="31" customFormat="1" ht="48" customHeight="1">
      <c r="A81" s="40" t="s">
        <v>88</v>
      </c>
      <c r="B81" s="41" t="s">
        <v>9</v>
      </c>
      <c r="C81" s="41" t="s">
        <v>75</v>
      </c>
      <c r="D81" s="26" t="s">
        <v>89</v>
      </c>
      <c r="E81" s="29"/>
      <c r="F81" s="27">
        <f>F82</f>
        <v>60000</v>
      </c>
      <c r="G81" s="27"/>
      <c r="H81" s="27">
        <f>H82</f>
        <v>60000</v>
      </c>
      <c r="I81" s="27"/>
      <c r="J81" s="27">
        <f>J82</f>
        <v>60000</v>
      </c>
      <c r="K81" s="27"/>
      <c r="L81" s="79">
        <f t="shared" si="8"/>
        <v>1</v>
      </c>
      <c r="M81" s="79"/>
    </row>
    <row r="82" spans="1:257" s="31" customFormat="1" ht="42.75" customHeight="1">
      <c r="A82" s="40" t="s">
        <v>86</v>
      </c>
      <c r="B82" s="41" t="s">
        <v>9</v>
      </c>
      <c r="C82" s="41" t="s">
        <v>75</v>
      </c>
      <c r="D82" s="26" t="s">
        <v>90</v>
      </c>
      <c r="E82" s="29"/>
      <c r="F82" s="27">
        <f>SUM(F83:F84)</f>
        <v>60000</v>
      </c>
      <c r="G82" s="27"/>
      <c r="H82" s="27">
        <f>SUM(H83:H84)</f>
        <v>60000</v>
      </c>
      <c r="I82" s="27"/>
      <c r="J82" s="27">
        <f>SUM(J83:J84)</f>
        <v>60000</v>
      </c>
      <c r="K82" s="27"/>
      <c r="L82" s="79">
        <f t="shared" si="8"/>
        <v>1</v>
      </c>
      <c r="M82" s="79"/>
    </row>
    <row r="83" spans="1:257" s="31" customFormat="1" ht="63">
      <c r="A83" s="25" t="s">
        <v>18</v>
      </c>
      <c r="B83" s="41" t="s">
        <v>9</v>
      </c>
      <c r="C83" s="41" t="s">
        <v>75</v>
      </c>
      <c r="D83" s="26" t="s">
        <v>90</v>
      </c>
      <c r="E83" s="29" t="s">
        <v>19</v>
      </c>
      <c r="F83" s="27">
        <v>60000</v>
      </c>
      <c r="G83" s="27"/>
      <c r="H83" s="27">
        <v>60000</v>
      </c>
      <c r="I83" s="27"/>
      <c r="J83" s="27">
        <v>60000</v>
      </c>
      <c r="K83" s="27"/>
      <c r="L83" s="79">
        <f t="shared" si="8"/>
        <v>1</v>
      </c>
      <c r="M83" s="79"/>
    </row>
    <row r="84" spans="1:257" s="31" customFormat="1" ht="38.25" hidden="1" customHeight="1">
      <c r="A84" s="40" t="s">
        <v>34</v>
      </c>
      <c r="B84" s="41" t="s">
        <v>9</v>
      </c>
      <c r="C84" s="41" t="s">
        <v>75</v>
      </c>
      <c r="D84" s="26" t="s">
        <v>90</v>
      </c>
      <c r="E84" s="29" t="s">
        <v>35</v>
      </c>
      <c r="F84" s="27">
        <v>0</v>
      </c>
      <c r="G84" s="27"/>
      <c r="H84" s="27">
        <v>0</v>
      </c>
      <c r="I84" s="27"/>
      <c r="J84" s="27">
        <v>0</v>
      </c>
      <c r="K84" s="27"/>
      <c r="L84" s="79" t="e">
        <f t="shared" si="8"/>
        <v>#DIV/0!</v>
      </c>
      <c r="M84" s="79"/>
    </row>
    <row r="85" spans="1:257" s="81" customFormat="1">
      <c r="A85" s="16" t="s">
        <v>91</v>
      </c>
      <c r="B85" s="17" t="s">
        <v>9</v>
      </c>
      <c r="C85" s="17" t="s">
        <v>92</v>
      </c>
      <c r="D85" s="17"/>
      <c r="E85" s="18"/>
      <c r="F85" s="24">
        <f t="shared" ref="F85:J88" si="9">F86</f>
        <v>187518</v>
      </c>
      <c r="G85" s="24">
        <f>G86</f>
        <v>0</v>
      </c>
      <c r="H85" s="24">
        <f t="shared" si="9"/>
        <v>187518</v>
      </c>
      <c r="I85" s="24">
        <f>I86</f>
        <v>0</v>
      </c>
      <c r="J85" s="24">
        <f t="shared" si="9"/>
        <v>0</v>
      </c>
      <c r="K85" s="24">
        <f>K86</f>
        <v>0</v>
      </c>
      <c r="L85" s="80">
        <f t="shared" si="8"/>
        <v>0</v>
      </c>
      <c r="M85" s="80"/>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c r="IT85" s="15"/>
      <c r="IU85" s="15"/>
      <c r="IV85" s="15"/>
      <c r="IW85" s="15"/>
    </row>
    <row r="86" spans="1:257" ht="19.5" customHeight="1">
      <c r="A86" s="25" t="s">
        <v>12</v>
      </c>
      <c r="B86" s="42" t="s">
        <v>9</v>
      </c>
      <c r="C86" s="42" t="s">
        <v>92</v>
      </c>
      <c r="D86" s="26" t="s">
        <v>13</v>
      </c>
      <c r="E86" s="18"/>
      <c r="F86" s="27">
        <f t="shared" si="9"/>
        <v>187518</v>
      </c>
      <c r="G86" s="27"/>
      <c r="H86" s="27">
        <f t="shared" si="9"/>
        <v>187518</v>
      </c>
      <c r="I86" s="27"/>
      <c r="J86" s="27">
        <f t="shared" si="9"/>
        <v>0</v>
      </c>
      <c r="K86" s="27"/>
      <c r="L86" s="79">
        <f t="shared" si="8"/>
        <v>0</v>
      </c>
      <c r="M86" s="79"/>
    </row>
    <row r="87" spans="1:257">
      <c r="A87" s="33" t="s">
        <v>64</v>
      </c>
      <c r="B87" s="42" t="s">
        <v>9</v>
      </c>
      <c r="C87" s="42" t="s">
        <v>92</v>
      </c>
      <c r="D87" s="26" t="s">
        <v>65</v>
      </c>
      <c r="E87" s="18"/>
      <c r="F87" s="27">
        <f t="shared" si="9"/>
        <v>187518</v>
      </c>
      <c r="G87" s="27"/>
      <c r="H87" s="27">
        <f t="shared" si="9"/>
        <v>187518</v>
      </c>
      <c r="I87" s="27"/>
      <c r="J87" s="27">
        <f t="shared" si="9"/>
        <v>0</v>
      </c>
      <c r="K87" s="27"/>
      <c r="L87" s="79">
        <f t="shared" si="8"/>
        <v>0</v>
      </c>
      <c r="M87" s="79"/>
    </row>
    <row r="88" spans="1:257">
      <c r="A88" s="33" t="s">
        <v>93</v>
      </c>
      <c r="B88" s="42" t="s">
        <v>9</v>
      </c>
      <c r="C88" s="42" t="s">
        <v>92</v>
      </c>
      <c r="D88" s="42" t="s">
        <v>94</v>
      </c>
      <c r="E88" s="18"/>
      <c r="F88" s="27">
        <f t="shared" si="9"/>
        <v>187518</v>
      </c>
      <c r="G88" s="27"/>
      <c r="H88" s="27">
        <f t="shared" si="9"/>
        <v>187518</v>
      </c>
      <c r="I88" s="27"/>
      <c r="J88" s="27">
        <f t="shared" si="9"/>
        <v>0</v>
      </c>
      <c r="K88" s="27"/>
      <c r="L88" s="79">
        <f t="shared" si="8"/>
        <v>0</v>
      </c>
      <c r="M88" s="79"/>
    </row>
    <row r="89" spans="1:257">
      <c r="A89" s="33" t="s">
        <v>36</v>
      </c>
      <c r="B89" s="42" t="s">
        <v>9</v>
      </c>
      <c r="C89" s="42" t="s">
        <v>92</v>
      </c>
      <c r="D89" s="42" t="s">
        <v>94</v>
      </c>
      <c r="E89" s="43" t="s">
        <v>37</v>
      </c>
      <c r="F89" s="27">
        <v>187518</v>
      </c>
      <c r="G89" s="27"/>
      <c r="H89" s="27">
        <v>187518</v>
      </c>
      <c r="I89" s="27"/>
      <c r="J89" s="27">
        <v>0</v>
      </c>
      <c r="K89" s="27"/>
      <c r="L89" s="79">
        <f t="shared" si="8"/>
        <v>0</v>
      </c>
      <c r="M89" s="79"/>
    </row>
    <row r="90" spans="1:257" s="86" customFormat="1">
      <c r="A90" s="82" t="s">
        <v>95</v>
      </c>
      <c r="B90" s="83" t="s">
        <v>9</v>
      </c>
      <c r="C90" s="83" t="s">
        <v>96</v>
      </c>
      <c r="D90" s="83"/>
      <c r="E90" s="84"/>
      <c r="F90" s="85">
        <f t="shared" ref="F90:K90" si="10">F91+F140</f>
        <v>58798891.890000001</v>
      </c>
      <c r="G90" s="85">
        <f t="shared" si="10"/>
        <v>0</v>
      </c>
      <c r="H90" s="85">
        <f t="shared" si="10"/>
        <v>58798891.890000001</v>
      </c>
      <c r="I90" s="85">
        <f t="shared" si="10"/>
        <v>0</v>
      </c>
      <c r="J90" s="85">
        <f t="shared" si="10"/>
        <v>57803392.659999996</v>
      </c>
      <c r="K90" s="85">
        <f t="shared" si="10"/>
        <v>0</v>
      </c>
      <c r="L90" s="80">
        <f t="shared" si="8"/>
        <v>0.98306942192274016</v>
      </c>
      <c r="M90" s="80"/>
    </row>
    <row r="91" spans="1:257" s="15" customFormat="1" ht="31.5">
      <c r="A91" s="33" t="s">
        <v>46</v>
      </c>
      <c r="B91" s="44" t="s">
        <v>9</v>
      </c>
      <c r="C91" s="44" t="s">
        <v>96</v>
      </c>
      <c r="D91" s="44">
        <v>7500000000</v>
      </c>
      <c r="E91" s="45"/>
      <c r="F91" s="46">
        <f t="shared" ref="F91:K91" si="11">F92+F105+F110</f>
        <v>58116211.890000001</v>
      </c>
      <c r="G91" s="46">
        <f t="shared" si="11"/>
        <v>0</v>
      </c>
      <c r="H91" s="46">
        <f t="shared" si="11"/>
        <v>58116211.890000001</v>
      </c>
      <c r="I91" s="46">
        <f t="shared" si="11"/>
        <v>0</v>
      </c>
      <c r="J91" s="46">
        <f t="shared" si="11"/>
        <v>57120712.659999996</v>
      </c>
      <c r="K91" s="46">
        <f t="shared" si="11"/>
        <v>0</v>
      </c>
      <c r="L91" s="79">
        <f t="shared" si="8"/>
        <v>0.98287054166771493</v>
      </c>
      <c r="M91" s="79"/>
    </row>
    <row r="92" spans="1:257" s="15" customFormat="1" ht="57.75" customHeight="1">
      <c r="A92" s="32" t="s">
        <v>97</v>
      </c>
      <c r="B92" s="44" t="s">
        <v>9</v>
      </c>
      <c r="C92" s="44" t="s">
        <v>96</v>
      </c>
      <c r="D92" s="44">
        <v>7520000000</v>
      </c>
      <c r="E92" s="45"/>
      <c r="F92" s="46">
        <f>F93+F96+F99+F102</f>
        <v>240000</v>
      </c>
      <c r="G92" s="46"/>
      <c r="H92" s="46">
        <f>H93+H96+H99+H102</f>
        <v>240000</v>
      </c>
      <c r="I92" s="46"/>
      <c r="J92" s="46">
        <f>J93+J96+J99+J102</f>
        <v>220000</v>
      </c>
      <c r="K92" s="46"/>
      <c r="L92" s="79">
        <f t="shared" si="8"/>
        <v>0.91666666666666663</v>
      </c>
      <c r="M92" s="79"/>
    </row>
    <row r="93" spans="1:257" s="15" customFormat="1" ht="30.75" customHeight="1">
      <c r="A93" s="36" t="s">
        <v>98</v>
      </c>
      <c r="B93" s="44" t="s">
        <v>9</v>
      </c>
      <c r="C93" s="44" t="s">
        <v>96</v>
      </c>
      <c r="D93" s="44">
        <v>7520100000</v>
      </c>
      <c r="E93" s="45"/>
      <c r="F93" s="46">
        <f t="shared" ref="F93:J94" si="12">F94</f>
        <v>150000</v>
      </c>
      <c r="G93" s="46"/>
      <c r="H93" s="46">
        <f t="shared" si="12"/>
        <v>150000</v>
      </c>
      <c r="I93" s="46"/>
      <c r="J93" s="46">
        <f t="shared" si="12"/>
        <v>130000</v>
      </c>
      <c r="K93" s="46"/>
      <c r="L93" s="79">
        <f t="shared" si="8"/>
        <v>0.8666666666666667</v>
      </c>
      <c r="M93" s="79"/>
    </row>
    <row r="94" spans="1:257" s="15" customFormat="1" ht="18.75" customHeight="1">
      <c r="A94" s="28" t="s">
        <v>99</v>
      </c>
      <c r="B94" s="44" t="s">
        <v>9</v>
      </c>
      <c r="C94" s="44" t="s">
        <v>96</v>
      </c>
      <c r="D94" s="44">
        <v>7520129990</v>
      </c>
      <c r="E94" s="45"/>
      <c r="F94" s="46">
        <f t="shared" si="12"/>
        <v>150000</v>
      </c>
      <c r="G94" s="46"/>
      <c r="H94" s="46">
        <f t="shared" si="12"/>
        <v>150000</v>
      </c>
      <c r="I94" s="46"/>
      <c r="J94" s="46">
        <f t="shared" si="12"/>
        <v>130000</v>
      </c>
      <c r="K94" s="46"/>
      <c r="L94" s="79">
        <f t="shared" si="8"/>
        <v>0.8666666666666667</v>
      </c>
      <c r="M94" s="79"/>
    </row>
    <row r="95" spans="1:257" s="15" customFormat="1" ht="31.5">
      <c r="A95" s="25" t="s">
        <v>34</v>
      </c>
      <c r="B95" s="44" t="s">
        <v>9</v>
      </c>
      <c r="C95" s="44" t="s">
        <v>96</v>
      </c>
      <c r="D95" s="44">
        <v>7520129990</v>
      </c>
      <c r="E95" s="45">
        <v>200</v>
      </c>
      <c r="F95" s="46">
        <v>150000</v>
      </c>
      <c r="G95" s="46"/>
      <c r="H95" s="46">
        <v>150000</v>
      </c>
      <c r="I95" s="46"/>
      <c r="J95" s="46">
        <v>130000</v>
      </c>
      <c r="K95" s="46"/>
      <c r="L95" s="79">
        <f t="shared" si="8"/>
        <v>0.8666666666666667</v>
      </c>
      <c r="M95" s="79"/>
    </row>
    <row r="96" spans="1:257" s="15" customFormat="1" ht="31.5">
      <c r="A96" s="36" t="s">
        <v>100</v>
      </c>
      <c r="B96" s="44" t="s">
        <v>9</v>
      </c>
      <c r="C96" s="44" t="s">
        <v>96</v>
      </c>
      <c r="D96" s="44">
        <v>7520200000</v>
      </c>
      <c r="E96" s="45"/>
      <c r="F96" s="46">
        <f t="shared" ref="F96:J106" si="13">F97</f>
        <v>90000</v>
      </c>
      <c r="G96" s="46"/>
      <c r="H96" s="46">
        <f t="shared" si="13"/>
        <v>90000</v>
      </c>
      <c r="I96" s="46"/>
      <c r="J96" s="46">
        <f t="shared" si="13"/>
        <v>90000</v>
      </c>
      <c r="K96" s="46"/>
      <c r="L96" s="79">
        <f t="shared" si="8"/>
        <v>1</v>
      </c>
      <c r="M96" s="79"/>
    </row>
    <row r="97" spans="1:13" s="15" customFormat="1" ht="25.5" customHeight="1">
      <c r="A97" s="28" t="s">
        <v>99</v>
      </c>
      <c r="B97" s="44" t="s">
        <v>9</v>
      </c>
      <c r="C97" s="44" t="s">
        <v>96</v>
      </c>
      <c r="D97" s="44">
        <v>7520229990</v>
      </c>
      <c r="E97" s="45"/>
      <c r="F97" s="46">
        <f t="shared" si="13"/>
        <v>90000</v>
      </c>
      <c r="G97" s="46"/>
      <c r="H97" s="46">
        <f t="shared" si="13"/>
        <v>90000</v>
      </c>
      <c r="I97" s="46"/>
      <c r="J97" s="46">
        <f t="shared" si="13"/>
        <v>90000</v>
      </c>
      <c r="K97" s="46"/>
      <c r="L97" s="79">
        <f t="shared" si="8"/>
        <v>1</v>
      </c>
      <c r="M97" s="79"/>
    </row>
    <row r="98" spans="1:13" s="15" customFormat="1" ht="31.5">
      <c r="A98" s="25" t="s">
        <v>34</v>
      </c>
      <c r="B98" s="44" t="s">
        <v>9</v>
      </c>
      <c r="C98" s="44" t="s">
        <v>96</v>
      </c>
      <c r="D98" s="44">
        <v>7520229990</v>
      </c>
      <c r="E98" s="45">
        <v>200</v>
      </c>
      <c r="F98" s="46">
        <v>90000</v>
      </c>
      <c r="G98" s="46"/>
      <c r="H98" s="46">
        <v>90000</v>
      </c>
      <c r="I98" s="46"/>
      <c r="J98" s="46">
        <v>90000</v>
      </c>
      <c r="K98" s="46"/>
      <c r="L98" s="79">
        <f t="shared" si="8"/>
        <v>1</v>
      </c>
      <c r="M98" s="79"/>
    </row>
    <row r="99" spans="1:13" s="15" customFormat="1" ht="31.5" hidden="1">
      <c r="A99" s="36" t="s">
        <v>101</v>
      </c>
      <c r="B99" s="44" t="s">
        <v>9</v>
      </c>
      <c r="C99" s="44" t="s">
        <v>96</v>
      </c>
      <c r="D99" s="44">
        <v>7520300000</v>
      </c>
      <c r="E99" s="45"/>
      <c r="F99" s="46">
        <f t="shared" si="13"/>
        <v>0</v>
      </c>
      <c r="G99" s="46"/>
      <c r="H99" s="46">
        <f t="shared" si="13"/>
        <v>0</v>
      </c>
      <c r="I99" s="46"/>
      <c r="J99" s="46">
        <f t="shared" si="13"/>
        <v>0</v>
      </c>
      <c r="K99" s="46"/>
      <c r="L99" s="79" t="e">
        <f t="shared" si="8"/>
        <v>#DIV/0!</v>
      </c>
      <c r="M99" s="79"/>
    </row>
    <row r="100" spans="1:13" s="15" customFormat="1" hidden="1">
      <c r="A100" s="28" t="s">
        <v>99</v>
      </c>
      <c r="B100" s="44" t="s">
        <v>9</v>
      </c>
      <c r="C100" s="44" t="s">
        <v>96</v>
      </c>
      <c r="D100" s="44">
        <v>7520329990</v>
      </c>
      <c r="E100" s="45"/>
      <c r="F100" s="46">
        <f t="shared" si="13"/>
        <v>0</v>
      </c>
      <c r="G100" s="46"/>
      <c r="H100" s="46">
        <f t="shared" si="13"/>
        <v>0</v>
      </c>
      <c r="I100" s="46"/>
      <c r="J100" s="46">
        <f t="shared" si="13"/>
        <v>0</v>
      </c>
      <c r="K100" s="46"/>
      <c r="L100" s="79" t="e">
        <f t="shared" si="8"/>
        <v>#DIV/0!</v>
      </c>
      <c r="M100" s="79"/>
    </row>
    <row r="101" spans="1:13" s="15" customFormat="1" ht="31.5" hidden="1">
      <c r="A101" s="25" t="s">
        <v>34</v>
      </c>
      <c r="B101" s="44" t="s">
        <v>9</v>
      </c>
      <c r="C101" s="44" t="s">
        <v>96</v>
      </c>
      <c r="D101" s="44">
        <v>7520329990</v>
      </c>
      <c r="E101" s="45">
        <v>200</v>
      </c>
      <c r="F101" s="46"/>
      <c r="G101" s="46"/>
      <c r="H101" s="46"/>
      <c r="I101" s="46"/>
      <c r="J101" s="46"/>
      <c r="K101" s="46"/>
      <c r="L101" s="79" t="e">
        <f t="shared" si="8"/>
        <v>#DIV/0!</v>
      </c>
      <c r="M101" s="79"/>
    </row>
    <row r="102" spans="1:13" s="15" customFormat="1" ht="31.5" hidden="1">
      <c r="A102" s="36" t="s">
        <v>102</v>
      </c>
      <c r="B102" s="44" t="s">
        <v>9</v>
      </c>
      <c r="C102" s="44" t="s">
        <v>96</v>
      </c>
      <c r="D102" s="44">
        <v>7520400000</v>
      </c>
      <c r="E102" s="45"/>
      <c r="F102" s="46">
        <f t="shared" si="13"/>
        <v>0</v>
      </c>
      <c r="G102" s="46"/>
      <c r="H102" s="46">
        <f t="shared" si="13"/>
        <v>0</v>
      </c>
      <c r="I102" s="46"/>
      <c r="J102" s="46">
        <f t="shared" si="13"/>
        <v>0</v>
      </c>
      <c r="K102" s="46"/>
      <c r="L102" s="79" t="e">
        <f t="shared" si="8"/>
        <v>#DIV/0!</v>
      </c>
      <c r="M102" s="79"/>
    </row>
    <row r="103" spans="1:13" s="15" customFormat="1" hidden="1">
      <c r="A103" s="28" t="s">
        <v>99</v>
      </c>
      <c r="B103" s="44" t="s">
        <v>9</v>
      </c>
      <c r="C103" s="44" t="s">
        <v>96</v>
      </c>
      <c r="D103" s="44">
        <v>7520429990</v>
      </c>
      <c r="E103" s="45"/>
      <c r="F103" s="46">
        <f t="shared" si="13"/>
        <v>0</v>
      </c>
      <c r="G103" s="46"/>
      <c r="H103" s="46">
        <f t="shared" si="13"/>
        <v>0</v>
      </c>
      <c r="I103" s="46"/>
      <c r="J103" s="46">
        <f t="shared" si="13"/>
        <v>0</v>
      </c>
      <c r="K103" s="46"/>
      <c r="L103" s="79" t="e">
        <f t="shared" si="8"/>
        <v>#DIV/0!</v>
      </c>
      <c r="M103" s="79"/>
    </row>
    <row r="104" spans="1:13" s="15" customFormat="1" ht="31.5" hidden="1">
      <c r="A104" s="25" t="s">
        <v>34</v>
      </c>
      <c r="B104" s="44" t="s">
        <v>9</v>
      </c>
      <c r="C104" s="44" t="s">
        <v>96</v>
      </c>
      <c r="D104" s="44">
        <v>7520429990</v>
      </c>
      <c r="E104" s="45">
        <v>200</v>
      </c>
      <c r="F104" s="46">
        <v>0</v>
      </c>
      <c r="G104" s="46"/>
      <c r="H104" s="46">
        <v>0</v>
      </c>
      <c r="I104" s="46"/>
      <c r="J104" s="46">
        <v>0</v>
      </c>
      <c r="K104" s="46"/>
      <c r="L104" s="79" t="e">
        <f t="shared" si="8"/>
        <v>#DIV/0!</v>
      </c>
      <c r="M104" s="79"/>
    </row>
    <row r="105" spans="1:13" s="15" customFormat="1" ht="47.25">
      <c r="A105" s="25" t="s">
        <v>103</v>
      </c>
      <c r="B105" s="44" t="s">
        <v>9</v>
      </c>
      <c r="C105" s="44" t="s">
        <v>96</v>
      </c>
      <c r="D105" s="44">
        <v>7540000000</v>
      </c>
      <c r="E105" s="45"/>
      <c r="F105" s="46">
        <f t="shared" si="13"/>
        <v>160000</v>
      </c>
      <c r="G105" s="46"/>
      <c r="H105" s="46">
        <f t="shared" si="13"/>
        <v>160000</v>
      </c>
      <c r="I105" s="46"/>
      <c r="J105" s="46">
        <f t="shared" si="13"/>
        <v>63575</v>
      </c>
      <c r="K105" s="46"/>
      <c r="L105" s="79">
        <f t="shared" si="8"/>
        <v>0.39734375</v>
      </c>
      <c r="M105" s="79"/>
    </row>
    <row r="106" spans="1:13" s="15" customFormat="1" ht="63">
      <c r="A106" s="36" t="s">
        <v>104</v>
      </c>
      <c r="B106" s="44" t="s">
        <v>9</v>
      </c>
      <c r="C106" s="44" t="s">
        <v>96</v>
      </c>
      <c r="D106" s="44">
        <v>7540100000</v>
      </c>
      <c r="E106" s="45"/>
      <c r="F106" s="46">
        <f t="shared" si="13"/>
        <v>160000</v>
      </c>
      <c r="G106" s="46"/>
      <c r="H106" s="46">
        <f t="shared" si="13"/>
        <v>160000</v>
      </c>
      <c r="I106" s="46"/>
      <c r="J106" s="46">
        <f t="shared" si="13"/>
        <v>63575</v>
      </c>
      <c r="K106" s="46"/>
      <c r="L106" s="79">
        <f t="shared" si="8"/>
        <v>0.39734375</v>
      </c>
      <c r="M106" s="79"/>
    </row>
    <row r="107" spans="1:13" s="15" customFormat="1" ht="20.25" customHeight="1">
      <c r="A107" s="28" t="s">
        <v>99</v>
      </c>
      <c r="B107" s="44" t="s">
        <v>9</v>
      </c>
      <c r="C107" s="44" t="s">
        <v>96</v>
      </c>
      <c r="D107" s="44">
        <v>7540129990</v>
      </c>
      <c r="E107" s="45"/>
      <c r="F107" s="46">
        <f>F109+F108</f>
        <v>160000</v>
      </c>
      <c r="G107" s="46"/>
      <c r="H107" s="46">
        <f>H109+H108</f>
        <v>160000</v>
      </c>
      <c r="I107" s="46"/>
      <c r="J107" s="46">
        <f>J109+J108</f>
        <v>63575</v>
      </c>
      <c r="K107" s="46"/>
      <c r="L107" s="79">
        <f t="shared" si="8"/>
        <v>0.39734375</v>
      </c>
      <c r="M107" s="79"/>
    </row>
    <row r="108" spans="1:13" s="15" customFormat="1" ht="72" hidden="1" customHeight="1">
      <c r="A108" s="25" t="s">
        <v>18</v>
      </c>
      <c r="B108" s="44" t="s">
        <v>9</v>
      </c>
      <c r="C108" s="44" t="s">
        <v>96</v>
      </c>
      <c r="D108" s="44">
        <v>7540129990</v>
      </c>
      <c r="E108" s="45">
        <v>100</v>
      </c>
      <c r="F108" s="46"/>
      <c r="G108" s="46"/>
      <c r="H108" s="46"/>
      <c r="I108" s="46"/>
      <c r="J108" s="46"/>
      <c r="K108" s="46"/>
      <c r="L108" s="79" t="e">
        <f t="shared" si="8"/>
        <v>#DIV/0!</v>
      </c>
      <c r="M108" s="79"/>
    </row>
    <row r="109" spans="1:13" s="15" customFormat="1" ht="34.5" customHeight="1">
      <c r="A109" s="25" t="s">
        <v>34</v>
      </c>
      <c r="B109" s="44" t="s">
        <v>9</v>
      </c>
      <c r="C109" s="44" t="s">
        <v>96</v>
      </c>
      <c r="D109" s="44">
        <v>7540129990</v>
      </c>
      <c r="E109" s="45">
        <v>200</v>
      </c>
      <c r="F109" s="46">
        <v>160000</v>
      </c>
      <c r="G109" s="46"/>
      <c r="H109" s="46">
        <v>160000</v>
      </c>
      <c r="I109" s="46"/>
      <c r="J109" s="46">
        <v>63575</v>
      </c>
      <c r="K109" s="46"/>
      <c r="L109" s="79">
        <f t="shared" si="8"/>
        <v>0.39734375</v>
      </c>
      <c r="M109" s="79"/>
    </row>
    <row r="110" spans="1:13" s="15" customFormat="1" ht="46.5" customHeight="1">
      <c r="A110" s="25" t="s">
        <v>48</v>
      </c>
      <c r="B110" s="44" t="s">
        <v>9</v>
      </c>
      <c r="C110" s="44" t="s">
        <v>96</v>
      </c>
      <c r="D110" s="44">
        <v>7570000000</v>
      </c>
      <c r="E110" s="45"/>
      <c r="F110" s="46">
        <f t="shared" ref="F110:K110" si="14">F111+F120+F123</f>
        <v>57716211.890000001</v>
      </c>
      <c r="G110" s="46">
        <f t="shared" si="14"/>
        <v>0</v>
      </c>
      <c r="H110" s="46">
        <f t="shared" si="14"/>
        <v>57716211.890000001</v>
      </c>
      <c r="I110" s="46">
        <f t="shared" si="14"/>
        <v>0</v>
      </c>
      <c r="J110" s="46">
        <f t="shared" si="14"/>
        <v>56837137.659999996</v>
      </c>
      <c r="K110" s="46">
        <f t="shared" si="14"/>
        <v>0</v>
      </c>
      <c r="L110" s="79">
        <f t="shared" si="8"/>
        <v>0.98476902414047185</v>
      </c>
      <c r="M110" s="79"/>
    </row>
    <row r="111" spans="1:13" s="15" customFormat="1" ht="66.75" customHeight="1">
      <c r="A111" s="28" t="s">
        <v>105</v>
      </c>
      <c r="B111" s="44" t="s">
        <v>9</v>
      </c>
      <c r="C111" s="44" t="s">
        <v>96</v>
      </c>
      <c r="D111" s="44">
        <v>7570100000</v>
      </c>
      <c r="E111" s="45"/>
      <c r="F111" s="46">
        <f>F112+F114+F116+F118</f>
        <v>28673493.59</v>
      </c>
      <c r="G111" s="46"/>
      <c r="H111" s="46">
        <f>H112+H114+H116+H118</f>
        <v>28673493.59</v>
      </c>
      <c r="I111" s="46"/>
      <c r="J111" s="46">
        <f>J112+J114+J116+J118</f>
        <v>28673493.59</v>
      </c>
      <c r="K111" s="46"/>
      <c r="L111" s="79">
        <f t="shared" si="8"/>
        <v>1</v>
      </c>
      <c r="M111" s="79"/>
    </row>
    <row r="112" spans="1:13" s="15" customFormat="1" ht="61.5" customHeight="1">
      <c r="A112" s="32" t="s">
        <v>106</v>
      </c>
      <c r="B112" s="44" t="s">
        <v>9</v>
      </c>
      <c r="C112" s="44" t="s">
        <v>96</v>
      </c>
      <c r="D112" s="44">
        <v>7570100050</v>
      </c>
      <c r="E112" s="45"/>
      <c r="F112" s="46">
        <f>F113</f>
        <v>27112103</v>
      </c>
      <c r="G112" s="46"/>
      <c r="H112" s="46">
        <f>H113</f>
        <v>27112103</v>
      </c>
      <c r="I112" s="46"/>
      <c r="J112" s="46">
        <f>J113</f>
        <v>27112103</v>
      </c>
      <c r="K112" s="46"/>
      <c r="L112" s="79">
        <f t="shared" si="8"/>
        <v>1</v>
      </c>
      <c r="M112" s="79"/>
    </row>
    <row r="113" spans="1:13" s="15" customFormat="1" ht="39" customHeight="1">
      <c r="A113" s="25" t="s">
        <v>107</v>
      </c>
      <c r="B113" s="44" t="s">
        <v>9</v>
      </c>
      <c r="C113" s="44" t="s">
        <v>96</v>
      </c>
      <c r="D113" s="44">
        <v>7570100050</v>
      </c>
      <c r="E113" s="45">
        <v>600</v>
      </c>
      <c r="F113" s="46">
        <v>27112103</v>
      </c>
      <c r="G113" s="46"/>
      <c r="H113" s="46">
        <v>27112103</v>
      </c>
      <c r="I113" s="46"/>
      <c r="J113" s="46">
        <v>27112103</v>
      </c>
      <c r="K113" s="46"/>
      <c r="L113" s="79">
        <f t="shared" si="8"/>
        <v>1</v>
      </c>
      <c r="M113" s="79"/>
    </row>
    <row r="114" spans="1:13" s="15" customFormat="1" ht="60" customHeight="1">
      <c r="A114" s="30" t="s">
        <v>20</v>
      </c>
      <c r="B114" s="44" t="s">
        <v>9</v>
      </c>
      <c r="C114" s="44" t="s">
        <v>96</v>
      </c>
      <c r="D114" s="44">
        <v>7570113060</v>
      </c>
      <c r="E114" s="45"/>
      <c r="F114" s="46">
        <f>F115</f>
        <v>834347.59</v>
      </c>
      <c r="G114" s="46"/>
      <c r="H114" s="46">
        <f>H115</f>
        <v>834347.59</v>
      </c>
      <c r="I114" s="46"/>
      <c r="J114" s="46">
        <f>J115</f>
        <v>834347.59</v>
      </c>
      <c r="K114" s="46"/>
      <c r="L114" s="79">
        <f t="shared" si="8"/>
        <v>1</v>
      </c>
      <c r="M114" s="79"/>
    </row>
    <row r="115" spans="1:13" s="15" customFormat="1" ht="41.25" customHeight="1">
      <c r="A115" s="25" t="s">
        <v>107</v>
      </c>
      <c r="B115" s="44" t="s">
        <v>9</v>
      </c>
      <c r="C115" s="44" t="s">
        <v>96</v>
      </c>
      <c r="D115" s="44">
        <v>7570113060</v>
      </c>
      <c r="E115" s="45">
        <v>600</v>
      </c>
      <c r="F115" s="46">
        <v>834347.59</v>
      </c>
      <c r="G115" s="46"/>
      <c r="H115" s="46">
        <v>834347.59</v>
      </c>
      <c r="I115" s="46"/>
      <c r="J115" s="46">
        <v>834347.59</v>
      </c>
      <c r="K115" s="46"/>
      <c r="L115" s="79">
        <f t="shared" si="8"/>
        <v>1</v>
      </c>
      <c r="M115" s="79"/>
    </row>
    <row r="116" spans="1:13" s="15" customFormat="1" ht="63">
      <c r="A116" s="33" t="s">
        <v>108</v>
      </c>
      <c r="B116" s="44" t="s">
        <v>9</v>
      </c>
      <c r="C116" s="44" t="s">
        <v>96</v>
      </c>
      <c r="D116" s="44">
        <v>7570171100</v>
      </c>
      <c r="E116" s="43"/>
      <c r="F116" s="46">
        <f>F117</f>
        <v>690691</v>
      </c>
      <c r="G116" s="46"/>
      <c r="H116" s="46">
        <f>H117</f>
        <v>690691</v>
      </c>
      <c r="I116" s="46"/>
      <c r="J116" s="46">
        <f>J117</f>
        <v>690691</v>
      </c>
      <c r="K116" s="46"/>
      <c r="L116" s="79">
        <f t="shared" si="8"/>
        <v>1</v>
      </c>
      <c r="M116" s="79"/>
    </row>
    <row r="117" spans="1:13" s="15" customFormat="1" ht="31.5">
      <c r="A117" s="25" t="s">
        <v>107</v>
      </c>
      <c r="B117" s="44" t="s">
        <v>9</v>
      </c>
      <c r="C117" s="44" t="s">
        <v>96</v>
      </c>
      <c r="D117" s="44">
        <v>7570171100</v>
      </c>
      <c r="E117" s="43" t="s">
        <v>109</v>
      </c>
      <c r="F117" s="46">
        <v>690691</v>
      </c>
      <c r="G117" s="46"/>
      <c r="H117" s="46">
        <v>690691</v>
      </c>
      <c r="I117" s="46"/>
      <c r="J117" s="46">
        <v>690691</v>
      </c>
      <c r="K117" s="46"/>
      <c r="L117" s="79">
        <f t="shared" si="8"/>
        <v>1</v>
      </c>
      <c r="M117" s="79"/>
    </row>
    <row r="118" spans="1:13" s="15" customFormat="1" ht="47.25">
      <c r="A118" s="25" t="s">
        <v>110</v>
      </c>
      <c r="B118" s="44" t="s">
        <v>9</v>
      </c>
      <c r="C118" s="44" t="s">
        <v>96</v>
      </c>
      <c r="D118" s="44" t="s">
        <v>111</v>
      </c>
      <c r="E118" s="43"/>
      <c r="F118" s="46">
        <f>F119</f>
        <v>36352</v>
      </c>
      <c r="G118" s="46"/>
      <c r="H118" s="46">
        <f>H119</f>
        <v>36352</v>
      </c>
      <c r="I118" s="46"/>
      <c r="J118" s="46">
        <f>J119</f>
        <v>36352</v>
      </c>
      <c r="K118" s="46"/>
      <c r="L118" s="79">
        <f t="shared" si="8"/>
        <v>1</v>
      </c>
      <c r="M118" s="79"/>
    </row>
    <row r="119" spans="1:13" s="15" customFormat="1" ht="31.5">
      <c r="A119" s="25" t="s">
        <v>107</v>
      </c>
      <c r="B119" s="44" t="s">
        <v>9</v>
      </c>
      <c r="C119" s="44" t="s">
        <v>96</v>
      </c>
      <c r="D119" s="44" t="s">
        <v>111</v>
      </c>
      <c r="E119" s="43" t="s">
        <v>109</v>
      </c>
      <c r="F119" s="46">
        <v>36352</v>
      </c>
      <c r="G119" s="46"/>
      <c r="H119" s="46">
        <v>36352</v>
      </c>
      <c r="I119" s="46"/>
      <c r="J119" s="46">
        <v>36352</v>
      </c>
      <c r="K119" s="46"/>
      <c r="L119" s="79">
        <f t="shared" si="8"/>
        <v>1</v>
      </c>
      <c r="M119" s="79"/>
    </row>
    <row r="120" spans="1:13" s="15" customFormat="1" ht="45.75" customHeight="1">
      <c r="A120" s="36" t="s">
        <v>70</v>
      </c>
      <c r="B120" s="44" t="s">
        <v>9</v>
      </c>
      <c r="C120" s="44" t="s">
        <v>96</v>
      </c>
      <c r="D120" s="26" t="s">
        <v>71</v>
      </c>
      <c r="E120" s="45"/>
      <c r="F120" s="46">
        <f t="shared" ref="F120:J121" si="15">F121</f>
        <v>6000</v>
      </c>
      <c r="G120" s="46">
        <f t="shared" ref="G120:K121" si="16">G121</f>
        <v>0</v>
      </c>
      <c r="H120" s="46">
        <f t="shared" si="15"/>
        <v>6000</v>
      </c>
      <c r="I120" s="46">
        <f t="shared" si="16"/>
        <v>0</v>
      </c>
      <c r="J120" s="46">
        <f t="shared" si="15"/>
        <v>6000</v>
      </c>
      <c r="K120" s="46">
        <f t="shared" si="16"/>
        <v>0</v>
      </c>
      <c r="L120" s="79">
        <f t="shared" si="8"/>
        <v>1</v>
      </c>
      <c r="M120" s="79"/>
    </row>
    <row r="121" spans="1:13" s="15" customFormat="1" ht="110.25">
      <c r="A121" s="25" t="s">
        <v>112</v>
      </c>
      <c r="B121" s="44" t="s">
        <v>9</v>
      </c>
      <c r="C121" s="44" t="s">
        <v>96</v>
      </c>
      <c r="D121" s="44">
        <v>7570375540</v>
      </c>
      <c r="E121" s="45" t="s">
        <v>113</v>
      </c>
      <c r="F121" s="46">
        <f t="shared" si="15"/>
        <v>6000</v>
      </c>
      <c r="G121" s="46">
        <f t="shared" si="16"/>
        <v>0</v>
      </c>
      <c r="H121" s="46">
        <f t="shared" si="15"/>
        <v>6000</v>
      </c>
      <c r="I121" s="46">
        <f t="shared" si="16"/>
        <v>0</v>
      </c>
      <c r="J121" s="46">
        <f t="shared" si="15"/>
        <v>6000</v>
      </c>
      <c r="K121" s="46">
        <f t="shared" si="16"/>
        <v>0</v>
      </c>
      <c r="L121" s="79">
        <f t="shared" si="8"/>
        <v>1</v>
      </c>
      <c r="M121" s="79"/>
    </row>
    <row r="122" spans="1:13" s="15" customFormat="1" ht="35.25" customHeight="1">
      <c r="A122" s="25" t="s">
        <v>34</v>
      </c>
      <c r="B122" s="44" t="s">
        <v>9</v>
      </c>
      <c r="C122" s="44" t="s">
        <v>96</v>
      </c>
      <c r="D122" s="44">
        <v>7570375540</v>
      </c>
      <c r="E122" s="45">
        <v>200</v>
      </c>
      <c r="F122" s="46">
        <v>6000</v>
      </c>
      <c r="G122" s="46"/>
      <c r="H122" s="46">
        <v>6000</v>
      </c>
      <c r="I122" s="46"/>
      <c r="J122" s="46">
        <v>6000</v>
      </c>
      <c r="K122" s="46"/>
      <c r="L122" s="79">
        <f t="shared" si="8"/>
        <v>1</v>
      </c>
      <c r="M122" s="79"/>
    </row>
    <row r="123" spans="1:13" s="15" customFormat="1" ht="37.5" customHeight="1">
      <c r="A123" s="28" t="s">
        <v>114</v>
      </c>
      <c r="B123" s="44" t="s">
        <v>9</v>
      </c>
      <c r="C123" s="44" t="s">
        <v>96</v>
      </c>
      <c r="D123" s="44">
        <v>7570400000</v>
      </c>
      <c r="E123" s="45"/>
      <c r="F123" s="46">
        <f>F124+F128+F130+F136+F138+F126+F134</f>
        <v>29036718.300000001</v>
      </c>
      <c r="G123" s="46"/>
      <c r="H123" s="46">
        <f>H124+H128+H130+H136+H138+H126+H134</f>
        <v>29036718.300000001</v>
      </c>
      <c r="I123" s="46"/>
      <c r="J123" s="46">
        <f>J124+J128+J130+J136+J138+J126+J134</f>
        <v>28157644.07</v>
      </c>
      <c r="K123" s="46"/>
      <c r="L123" s="79">
        <f t="shared" si="8"/>
        <v>0.96972542761486924</v>
      </c>
      <c r="M123" s="79"/>
    </row>
    <row r="124" spans="1:13" s="15" customFormat="1" ht="63">
      <c r="A124" s="32" t="s">
        <v>106</v>
      </c>
      <c r="B124" s="44" t="s">
        <v>9</v>
      </c>
      <c r="C124" s="44" t="s">
        <v>96</v>
      </c>
      <c r="D124" s="42" t="s">
        <v>115</v>
      </c>
      <c r="E124" s="45"/>
      <c r="F124" s="46">
        <f>F125</f>
        <v>13249120</v>
      </c>
      <c r="G124" s="46"/>
      <c r="H124" s="46">
        <f>H125</f>
        <v>13249120</v>
      </c>
      <c r="I124" s="46"/>
      <c r="J124" s="46">
        <f>J125</f>
        <v>13249120</v>
      </c>
      <c r="K124" s="46"/>
      <c r="L124" s="79">
        <f t="shared" si="8"/>
        <v>1</v>
      </c>
      <c r="M124" s="79"/>
    </row>
    <row r="125" spans="1:13" s="15" customFormat="1" ht="39.75" customHeight="1">
      <c r="A125" s="25" t="s">
        <v>107</v>
      </c>
      <c r="B125" s="44" t="s">
        <v>9</v>
      </c>
      <c r="C125" s="44" t="s">
        <v>96</v>
      </c>
      <c r="D125" s="42" t="s">
        <v>115</v>
      </c>
      <c r="E125" s="45">
        <v>600</v>
      </c>
      <c r="F125" s="46">
        <v>13249120</v>
      </c>
      <c r="G125" s="46"/>
      <c r="H125" s="46">
        <v>13249120</v>
      </c>
      <c r="I125" s="46"/>
      <c r="J125" s="46">
        <v>13249120</v>
      </c>
      <c r="K125" s="46"/>
      <c r="L125" s="79">
        <f t="shared" si="8"/>
        <v>1</v>
      </c>
      <c r="M125" s="79"/>
    </row>
    <row r="126" spans="1:13" s="15" customFormat="1" ht="39.75" customHeight="1">
      <c r="A126" s="25" t="s">
        <v>116</v>
      </c>
      <c r="B126" s="44" t="s">
        <v>9</v>
      </c>
      <c r="C126" s="44" t="s">
        <v>96</v>
      </c>
      <c r="D126" s="42" t="s">
        <v>117</v>
      </c>
      <c r="E126" s="45"/>
      <c r="F126" s="46">
        <f>F127</f>
        <v>7600000</v>
      </c>
      <c r="G126" s="46"/>
      <c r="H126" s="46">
        <f>H127</f>
        <v>7600000</v>
      </c>
      <c r="I126" s="46"/>
      <c r="J126" s="46">
        <f>J127</f>
        <v>7600000</v>
      </c>
      <c r="K126" s="46"/>
      <c r="L126" s="79">
        <f t="shared" si="8"/>
        <v>1</v>
      </c>
      <c r="M126" s="79"/>
    </row>
    <row r="127" spans="1:13" s="15" customFormat="1" ht="39.75" customHeight="1">
      <c r="A127" s="25" t="s">
        <v>107</v>
      </c>
      <c r="B127" s="44" t="s">
        <v>9</v>
      </c>
      <c r="C127" s="44" t="s">
        <v>96</v>
      </c>
      <c r="D127" s="42" t="s">
        <v>117</v>
      </c>
      <c r="E127" s="45">
        <v>600</v>
      </c>
      <c r="F127" s="46">
        <v>7600000</v>
      </c>
      <c r="G127" s="46"/>
      <c r="H127" s="46">
        <v>7600000</v>
      </c>
      <c r="I127" s="46"/>
      <c r="J127" s="46">
        <v>7600000</v>
      </c>
      <c r="K127" s="46"/>
      <c r="L127" s="79">
        <f t="shared" si="8"/>
        <v>1</v>
      </c>
      <c r="M127" s="79"/>
    </row>
    <row r="128" spans="1:13" s="15" customFormat="1" ht="60" customHeight="1">
      <c r="A128" s="30" t="s">
        <v>20</v>
      </c>
      <c r="B128" s="44" t="s">
        <v>9</v>
      </c>
      <c r="C128" s="44" t="s">
        <v>96</v>
      </c>
      <c r="D128" s="42" t="s">
        <v>118</v>
      </c>
      <c r="E128" s="45"/>
      <c r="F128" s="46">
        <f>F129</f>
        <v>102318.3</v>
      </c>
      <c r="G128" s="46"/>
      <c r="H128" s="46">
        <f>H129</f>
        <v>102318.3</v>
      </c>
      <c r="I128" s="46"/>
      <c r="J128" s="46">
        <f>J129</f>
        <v>102318.3</v>
      </c>
      <c r="K128" s="46"/>
      <c r="L128" s="79">
        <f t="shared" si="8"/>
        <v>1</v>
      </c>
      <c r="M128" s="79"/>
    </row>
    <row r="129" spans="1:13" s="15" customFormat="1" ht="30.6" customHeight="1">
      <c r="A129" s="25" t="s">
        <v>107</v>
      </c>
      <c r="B129" s="44" t="s">
        <v>9</v>
      </c>
      <c r="C129" s="44" t="s">
        <v>96</v>
      </c>
      <c r="D129" s="42" t="s">
        <v>118</v>
      </c>
      <c r="E129" s="45">
        <v>600</v>
      </c>
      <c r="F129" s="46">
        <v>102318.3</v>
      </c>
      <c r="G129" s="46"/>
      <c r="H129" s="46">
        <v>102318.3</v>
      </c>
      <c r="I129" s="46"/>
      <c r="J129" s="46">
        <v>102318.3</v>
      </c>
      <c r="K129" s="46"/>
      <c r="L129" s="79">
        <f t="shared" si="8"/>
        <v>1</v>
      </c>
      <c r="M129" s="79"/>
    </row>
    <row r="130" spans="1:13" s="15" customFormat="1" ht="25.5" customHeight="1">
      <c r="A130" s="28" t="s">
        <v>99</v>
      </c>
      <c r="B130" s="44" t="s">
        <v>9</v>
      </c>
      <c r="C130" s="44" t="s">
        <v>96</v>
      </c>
      <c r="D130" s="44">
        <v>7570429990</v>
      </c>
      <c r="E130" s="45"/>
      <c r="F130" s="46">
        <f>F131+F132+F133</f>
        <v>4250000</v>
      </c>
      <c r="G130" s="46"/>
      <c r="H130" s="46">
        <f>H131+H132+H133</f>
        <v>4250000</v>
      </c>
      <c r="I130" s="46"/>
      <c r="J130" s="46">
        <f>J131+J132+J133</f>
        <v>3370925.7699999996</v>
      </c>
      <c r="K130" s="46"/>
      <c r="L130" s="79">
        <f t="shared" si="8"/>
        <v>0.7931590047058823</v>
      </c>
      <c r="M130" s="79"/>
    </row>
    <row r="131" spans="1:13" s="15" customFormat="1" ht="34.5" customHeight="1">
      <c r="A131" s="25" t="s">
        <v>34</v>
      </c>
      <c r="B131" s="44" t="s">
        <v>9</v>
      </c>
      <c r="C131" s="44" t="s">
        <v>96</v>
      </c>
      <c r="D131" s="44">
        <v>7570429990</v>
      </c>
      <c r="E131" s="45">
        <v>200</v>
      </c>
      <c r="F131" s="46">
        <v>2000000</v>
      </c>
      <c r="G131" s="46"/>
      <c r="H131" s="46">
        <v>2000000</v>
      </c>
      <c r="I131" s="46"/>
      <c r="J131" s="46">
        <v>1126699.3899999999</v>
      </c>
      <c r="K131" s="46"/>
      <c r="L131" s="79">
        <f t="shared" si="8"/>
        <v>0.56334969499999998</v>
      </c>
      <c r="M131" s="79"/>
    </row>
    <row r="132" spans="1:13" s="15" customFormat="1" ht="34.5" customHeight="1">
      <c r="A132" s="25" t="s">
        <v>107</v>
      </c>
      <c r="B132" s="44" t="s">
        <v>9</v>
      </c>
      <c r="C132" s="44" t="s">
        <v>96</v>
      </c>
      <c r="D132" s="44">
        <v>7570429990</v>
      </c>
      <c r="E132" s="45">
        <v>600</v>
      </c>
      <c r="F132" s="46">
        <v>2000000</v>
      </c>
      <c r="G132" s="46"/>
      <c r="H132" s="46">
        <v>2000000</v>
      </c>
      <c r="I132" s="46"/>
      <c r="J132" s="46">
        <v>2000000</v>
      </c>
      <c r="K132" s="46"/>
      <c r="L132" s="79">
        <f t="shared" si="8"/>
        <v>1</v>
      </c>
      <c r="M132" s="79"/>
    </row>
    <row r="133" spans="1:13" s="15" customFormat="1">
      <c r="A133" s="33" t="s">
        <v>36</v>
      </c>
      <c r="B133" s="44" t="s">
        <v>9</v>
      </c>
      <c r="C133" s="44" t="s">
        <v>96</v>
      </c>
      <c r="D133" s="44">
        <v>7570429990</v>
      </c>
      <c r="E133" s="45">
        <v>800</v>
      </c>
      <c r="F133" s="46">
        <v>250000</v>
      </c>
      <c r="G133" s="46"/>
      <c r="H133" s="46">
        <v>250000</v>
      </c>
      <c r="I133" s="46"/>
      <c r="J133" s="46">
        <v>244226.38</v>
      </c>
      <c r="K133" s="46"/>
      <c r="L133" s="79">
        <f t="shared" si="8"/>
        <v>0.97690551999999997</v>
      </c>
      <c r="M133" s="79"/>
    </row>
    <row r="134" spans="1:13" s="15" customFormat="1" ht="63" hidden="1">
      <c r="A134" s="33" t="s">
        <v>119</v>
      </c>
      <c r="B134" s="44" t="s">
        <v>9</v>
      </c>
      <c r="C134" s="44" t="s">
        <v>96</v>
      </c>
      <c r="D134" s="44">
        <v>7570471080</v>
      </c>
      <c r="E134" s="45"/>
      <c r="F134" s="46">
        <f>F135</f>
        <v>0</v>
      </c>
      <c r="G134" s="46"/>
      <c r="H134" s="46">
        <f>H135</f>
        <v>0</v>
      </c>
      <c r="I134" s="46"/>
      <c r="J134" s="46">
        <f>J135</f>
        <v>0</v>
      </c>
      <c r="K134" s="46"/>
      <c r="L134" s="79" t="e">
        <f t="shared" si="8"/>
        <v>#DIV/0!</v>
      </c>
      <c r="M134" s="79"/>
    </row>
    <row r="135" spans="1:13" s="15" customFormat="1" ht="31.5" hidden="1">
      <c r="A135" s="33" t="s">
        <v>107</v>
      </c>
      <c r="B135" s="44" t="s">
        <v>9</v>
      </c>
      <c r="C135" s="44" t="s">
        <v>96</v>
      </c>
      <c r="D135" s="44">
        <v>7570471080</v>
      </c>
      <c r="E135" s="45">
        <v>600</v>
      </c>
      <c r="F135" s="46"/>
      <c r="G135" s="46"/>
      <c r="H135" s="46"/>
      <c r="I135" s="46"/>
      <c r="J135" s="46"/>
      <c r="K135" s="46"/>
      <c r="L135" s="79" t="e">
        <f t="shared" si="8"/>
        <v>#DIV/0!</v>
      </c>
      <c r="M135" s="79"/>
    </row>
    <row r="136" spans="1:13" s="15" customFormat="1" ht="67.5" customHeight="1">
      <c r="A136" s="33" t="s">
        <v>108</v>
      </c>
      <c r="B136" s="44" t="s">
        <v>9</v>
      </c>
      <c r="C136" s="44" t="s">
        <v>96</v>
      </c>
      <c r="D136" s="44">
        <v>7570471100</v>
      </c>
      <c r="E136" s="45"/>
      <c r="F136" s="46">
        <f>F137</f>
        <v>3643516</v>
      </c>
      <c r="G136" s="46"/>
      <c r="H136" s="46">
        <f>H137</f>
        <v>3643516</v>
      </c>
      <c r="I136" s="46"/>
      <c r="J136" s="46">
        <f>J137</f>
        <v>3643516</v>
      </c>
      <c r="K136" s="46"/>
      <c r="L136" s="79">
        <f t="shared" ref="L136:L199" si="17">J136/H136</f>
        <v>1</v>
      </c>
      <c r="M136" s="79"/>
    </row>
    <row r="137" spans="1:13" s="15" customFormat="1" ht="34.5" customHeight="1">
      <c r="A137" s="25" t="s">
        <v>107</v>
      </c>
      <c r="B137" s="44" t="s">
        <v>9</v>
      </c>
      <c r="C137" s="44" t="s">
        <v>96</v>
      </c>
      <c r="D137" s="44">
        <v>7570471100</v>
      </c>
      <c r="E137" s="45">
        <v>600</v>
      </c>
      <c r="F137" s="46">
        <f>615275+3028241</f>
        <v>3643516</v>
      </c>
      <c r="G137" s="46"/>
      <c r="H137" s="46">
        <f>615275+3028241</f>
        <v>3643516</v>
      </c>
      <c r="I137" s="46"/>
      <c r="J137" s="46">
        <v>3643516</v>
      </c>
      <c r="K137" s="46"/>
      <c r="L137" s="79">
        <f t="shared" si="17"/>
        <v>1</v>
      </c>
      <c r="M137" s="79"/>
    </row>
    <row r="138" spans="1:13" s="15" customFormat="1" ht="48" customHeight="1">
      <c r="A138" s="25" t="s">
        <v>110</v>
      </c>
      <c r="B138" s="44" t="s">
        <v>9</v>
      </c>
      <c r="C138" s="44" t="s">
        <v>96</v>
      </c>
      <c r="D138" s="44" t="s">
        <v>120</v>
      </c>
      <c r="E138" s="45"/>
      <c r="F138" s="46">
        <f>F139</f>
        <v>191764</v>
      </c>
      <c r="G138" s="46"/>
      <c r="H138" s="46">
        <f>H139</f>
        <v>191764</v>
      </c>
      <c r="I138" s="46"/>
      <c r="J138" s="46">
        <f>J139</f>
        <v>191764</v>
      </c>
      <c r="K138" s="46"/>
      <c r="L138" s="79">
        <f t="shared" si="17"/>
        <v>1</v>
      </c>
      <c r="M138" s="79"/>
    </row>
    <row r="139" spans="1:13" s="15" customFormat="1" ht="34.5" customHeight="1">
      <c r="A139" s="25" t="s">
        <v>107</v>
      </c>
      <c r="B139" s="44" t="s">
        <v>9</v>
      </c>
      <c r="C139" s="44" t="s">
        <v>96</v>
      </c>
      <c r="D139" s="44" t="s">
        <v>120</v>
      </c>
      <c r="E139" s="45">
        <v>600</v>
      </c>
      <c r="F139" s="46">
        <f>32383+159381</f>
        <v>191764</v>
      </c>
      <c r="G139" s="46"/>
      <c r="H139" s="46">
        <f>32383+159381</f>
        <v>191764</v>
      </c>
      <c r="I139" s="46"/>
      <c r="J139" s="46">
        <v>191764</v>
      </c>
      <c r="K139" s="46"/>
      <c r="L139" s="79">
        <f t="shared" si="17"/>
        <v>1</v>
      </c>
      <c r="M139" s="79"/>
    </row>
    <row r="140" spans="1:13" s="15" customFormat="1">
      <c r="A140" s="34" t="s">
        <v>12</v>
      </c>
      <c r="B140" s="44" t="s">
        <v>9</v>
      </c>
      <c r="C140" s="44" t="s">
        <v>96</v>
      </c>
      <c r="D140" s="44">
        <v>9900000000</v>
      </c>
      <c r="E140" s="45"/>
      <c r="F140" s="46">
        <f t="shared" ref="F140:J141" si="18">F141</f>
        <v>682680</v>
      </c>
      <c r="G140" s="46"/>
      <c r="H140" s="46">
        <f t="shared" si="18"/>
        <v>682680</v>
      </c>
      <c r="I140" s="46"/>
      <c r="J140" s="46">
        <f t="shared" si="18"/>
        <v>682680</v>
      </c>
      <c r="K140" s="46"/>
      <c r="L140" s="79">
        <f t="shared" si="17"/>
        <v>1</v>
      </c>
      <c r="M140" s="79"/>
    </row>
    <row r="141" spans="1:13" s="15" customFormat="1">
      <c r="A141" s="34" t="s">
        <v>64</v>
      </c>
      <c r="B141" s="44" t="s">
        <v>9</v>
      </c>
      <c r="C141" s="44" t="s">
        <v>96</v>
      </c>
      <c r="D141" s="44">
        <v>9960000000</v>
      </c>
      <c r="E141" s="45"/>
      <c r="F141" s="46">
        <f t="shared" si="18"/>
        <v>682680</v>
      </c>
      <c r="G141" s="46"/>
      <c r="H141" s="46">
        <f t="shared" si="18"/>
        <v>682680</v>
      </c>
      <c r="I141" s="46"/>
      <c r="J141" s="46">
        <f t="shared" si="18"/>
        <v>682680</v>
      </c>
      <c r="K141" s="46"/>
      <c r="L141" s="79">
        <f t="shared" si="17"/>
        <v>1</v>
      </c>
      <c r="M141" s="79"/>
    </row>
    <row r="142" spans="1:13" s="15" customFormat="1" ht="94.5">
      <c r="A142" s="34" t="s">
        <v>66</v>
      </c>
      <c r="B142" s="44" t="s">
        <v>9</v>
      </c>
      <c r="C142" s="44" t="s">
        <v>96</v>
      </c>
      <c r="D142" s="44" t="s">
        <v>67</v>
      </c>
      <c r="E142" s="45"/>
      <c r="F142" s="46">
        <f>SUM(F143:F144)</f>
        <v>682680</v>
      </c>
      <c r="G142" s="46"/>
      <c r="H142" s="46">
        <f>SUM(H143:H144)</f>
        <v>682680</v>
      </c>
      <c r="I142" s="46"/>
      <c r="J142" s="46">
        <f>SUM(J143:J144)</f>
        <v>682680</v>
      </c>
      <c r="K142" s="46"/>
      <c r="L142" s="79">
        <f t="shared" si="17"/>
        <v>1</v>
      </c>
      <c r="M142" s="79"/>
    </row>
    <row r="143" spans="1:13" s="15" customFormat="1" ht="63">
      <c r="A143" s="25" t="s">
        <v>18</v>
      </c>
      <c r="B143" s="44" t="s">
        <v>9</v>
      </c>
      <c r="C143" s="44" t="s">
        <v>96</v>
      </c>
      <c r="D143" s="44" t="s">
        <v>67</v>
      </c>
      <c r="E143" s="43" t="s">
        <v>19</v>
      </c>
      <c r="F143" s="46">
        <v>18660</v>
      </c>
      <c r="G143" s="46"/>
      <c r="H143" s="46">
        <v>18660</v>
      </c>
      <c r="I143" s="46"/>
      <c r="J143" s="46">
        <v>18660</v>
      </c>
      <c r="K143" s="46"/>
      <c r="L143" s="79">
        <f t="shared" si="17"/>
        <v>1</v>
      </c>
      <c r="M143" s="79"/>
    </row>
    <row r="144" spans="1:13" s="15" customFormat="1" ht="31.5">
      <c r="A144" s="25" t="s">
        <v>107</v>
      </c>
      <c r="B144" s="44" t="s">
        <v>9</v>
      </c>
      <c r="C144" s="44" t="s">
        <v>96</v>
      </c>
      <c r="D144" s="44" t="s">
        <v>67</v>
      </c>
      <c r="E144" s="43" t="s">
        <v>109</v>
      </c>
      <c r="F144" s="46">
        <v>664020</v>
      </c>
      <c r="G144" s="46"/>
      <c r="H144" s="46">
        <v>664020</v>
      </c>
      <c r="I144" s="46"/>
      <c r="J144" s="46">
        <v>664020</v>
      </c>
      <c r="K144" s="46"/>
      <c r="L144" s="79">
        <f t="shared" si="17"/>
        <v>1</v>
      </c>
      <c r="M144" s="79"/>
    </row>
    <row r="145" spans="1:257" s="81" customFormat="1" ht="31.5">
      <c r="A145" s="21" t="s">
        <v>121</v>
      </c>
      <c r="B145" s="17" t="s">
        <v>23</v>
      </c>
      <c r="C145" s="17"/>
      <c r="D145" s="17"/>
      <c r="E145" s="18"/>
      <c r="F145" s="19">
        <f>F146+F155+F185+F190</f>
        <v>7451751.4699999997</v>
      </c>
      <c r="G145" s="19">
        <f>G146+G155+G185</f>
        <v>563841.13</v>
      </c>
      <c r="H145" s="19">
        <f>H146+H155+H185+H190</f>
        <v>7451751.4699999997</v>
      </c>
      <c r="I145" s="19">
        <f>I146+I155+I185</f>
        <v>563841.13</v>
      </c>
      <c r="J145" s="19">
        <f>J146+J155+J185+J190</f>
        <v>7429636.169999999</v>
      </c>
      <c r="K145" s="19">
        <f>K146+K155+K185</f>
        <v>563841.13</v>
      </c>
      <c r="L145" s="80">
        <f t="shared" si="17"/>
        <v>0.99703220107527279</v>
      </c>
      <c r="M145" s="80">
        <f t="shared" ref="M136:M199" si="19">K145/I145</f>
        <v>1</v>
      </c>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c r="IV145" s="15"/>
      <c r="IW145" s="15"/>
    </row>
    <row r="146" spans="1:257" s="81" customFormat="1">
      <c r="A146" s="21" t="s">
        <v>122</v>
      </c>
      <c r="B146" s="17" t="s">
        <v>23</v>
      </c>
      <c r="C146" s="17" t="s">
        <v>45</v>
      </c>
      <c r="D146" s="17"/>
      <c r="E146" s="18"/>
      <c r="F146" s="19">
        <f t="shared" ref="F146:K148" si="20">F147</f>
        <v>563841.13</v>
      </c>
      <c r="G146" s="19">
        <f t="shared" si="20"/>
        <v>563841.13</v>
      </c>
      <c r="H146" s="19">
        <f t="shared" si="20"/>
        <v>563841.13</v>
      </c>
      <c r="I146" s="19">
        <f t="shared" si="20"/>
        <v>563841.13</v>
      </c>
      <c r="J146" s="19">
        <f t="shared" si="20"/>
        <v>563841.13</v>
      </c>
      <c r="K146" s="19">
        <f t="shared" si="20"/>
        <v>563841.13</v>
      </c>
      <c r="L146" s="80">
        <f t="shared" si="17"/>
        <v>1</v>
      </c>
      <c r="M146" s="80">
        <f t="shared" si="19"/>
        <v>1</v>
      </c>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c r="IV146" s="15"/>
      <c r="IW146" s="15"/>
    </row>
    <row r="147" spans="1:257" ht="31.5">
      <c r="A147" s="33" t="s">
        <v>46</v>
      </c>
      <c r="B147" s="44" t="s">
        <v>23</v>
      </c>
      <c r="C147" s="44" t="s">
        <v>45</v>
      </c>
      <c r="D147" s="44">
        <v>7500000000</v>
      </c>
      <c r="E147" s="45" t="s">
        <v>113</v>
      </c>
      <c r="F147" s="47">
        <f t="shared" si="20"/>
        <v>563841.13</v>
      </c>
      <c r="G147" s="47">
        <f t="shared" si="20"/>
        <v>563841.13</v>
      </c>
      <c r="H147" s="47">
        <f t="shared" si="20"/>
        <v>563841.13</v>
      </c>
      <c r="I147" s="47">
        <f t="shared" si="20"/>
        <v>563841.13</v>
      </c>
      <c r="J147" s="47">
        <f t="shared" si="20"/>
        <v>563841.13</v>
      </c>
      <c r="K147" s="47">
        <f t="shared" si="20"/>
        <v>563841.13</v>
      </c>
      <c r="L147" s="79">
        <f t="shared" si="17"/>
        <v>1</v>
      </c>
      <c r="M147" s="79">
        <f t="shared" si="19"/>
        <v>1</v>
      </c>
    </row>
    <row r="148" spans="1:257" ht="49.5" customHeight="1">
      <c r="A148" s="25" t="s">
        <v>123</v>
      </c>
      <c r="B148" s="44" t="s">
        <v>23</v>
      </c>
      <c r="C148" s="44" t="s">
        <v>45</v>
      </c>
      <c r="D148" s="44">
        <v>7570000000</v>
      </c>
      <c r="E148" s="45" t="s">
        <v>113</v>
      </c>
      <c r="F148" s="47">
        <f t="shared" si="20"/>
        <v>563841.13</v>
      </c>
      <c r="G148" s="47">
        <f t="shared" si="20"/>
        <v>563841.13</v>
      </c>
      <c r="H148" s="47">
        <f t="shared" si="20"/>
        <v>563841.13</v>
      </c>
      <c r="I148" s="47">
        <f t="shared" si="20"/>
        <v>563841.13</v>
      </c>
      <c r="J148" s="47">
        <f t="shared" si="20"/>
        <v>563841.13</v>
      </c>
      <c r="K148" s="47">
        <f t="shared" si="20"/>
        <v>563841.13</v>
      </c>
      <c r="L148" s="79">
        <f t="shared" si="17"/>
        <v>1</v>
      </c>
      <c r="M148" s="79">
        <f t="shared" si="19"/>
        <v>1</v>
      </c>
    </row>
    <row r="149" spans="1:257" ht="51.75" customHeight="1">
      <c r="A149" s="36" t="s">
        <v>70</v>
      </c>
      <c r="B149" s="44" t="s">
        <v>23</v>
      </c>
      <c r="C149" s="44" t="s">
        <v>45</v>
      </c>
      <c r="D149" s="44">
        <v>7570300000</v>
      </c>
      <c r="E149" s="45"/>
      <c r="F149" s="47">
        <f t="shared" ref="F149:K149" si="21">F150+F153</f>
        <v>563841.13</v>
      </c>
      <c r="G149" s="47">
        <f t="shared" si="21"/>
        <v>563841.13</v>
      </c>
      <c r="H149" s="47">
        <f t="shared" si="21"/>
        <v>563841.13</v>
      </c>
      <c r="I149" s="47">
        <f t="shared" si="21"/>
        <v>563841.13</v>
      </c>
      <c r="J149" s="47">
        <f t="shared" si="21"/>
        <v>563841.13</v>
      </c>
      <c r="K149" s="47">
        <f t="shared" si="21"/>
        <v>563841.13</v>
      </c>
      <c r="L149" s="79">
        <f t="shared" si="17"/>
        <v>1</v>
      </c>
      <c r="M149" s="79">
        <f t="shared" si="19"/>
        <v>1</v>
      </c>
    </row>
    <row r="150" spans="1:257" ht="47.25">
      <c r="A150" s="25" t="s">
        <v>124</v>
      </c>
      <c r="B150" s="44" t="s">
        <v>23</v>
      </c>
      <c r="C150" s="44" t="s">
        <v>45</v>
      </c>
      <c r="D150" s="44">
        <v>7570359300</v>
      </c>
      <c r="E150" s="45" t="s">
        <v>113</v>
      </c>
      <c r="F150" s="47">
        <f t="shared" ref="F150:K150" si="22">F151+F152</f>
        <v>563841.13</v>
      </c>
      <c r="G150" s="47">
        <f t="shared" si="22"/>
        <v>563841.13</v>
      </c>
      <c r="H150" s="47">
        <f t="shared" si="22"/>
        <v>563841.13</v>
      </c>
      <c r="I150" s="47">
        <f t="shared" si="22"/>
        <v>563841.13</v>
      </c>
      <c r="J150" s="47">
        <f t="shared" si="22"/>
        <v>563841.13</v>
      </c>
      <c r="K150" s="47">
        <f t="shared" si="22"/>
        <v>563841.13</v>
      </c>
      <c r="L150" s="79">
        <f t="shared" si="17"/>
        <v>1</v>
      </c>
      <c r="M150" s="79">
        <f t="shared" si="19"/>
        <v>1</v>
      </c>
    </row>
    <row r="151" spans="1:257" ht="63">
      <c r="A151" s="25" t="s">
        <v>18</v>
      </c>
      <c r="B151" s="44" t="s">
        <v>23</v>
      </c>
      <c r="C151" s="44" t="s">
        <v>45</v>
      </c>
      <c r="D151" s="44">
        <v>7570359300</v>
      </c>
      <c r="E151" s="45" t="s">
        <v>19</v>
      </c>
      <c r="F151" s="47">
        <v>549305.82999999996</v>
      </c>
      <c r="G151" s="47">
        <f>F151</f>
        <v>549305.82999999996</v>
      </c>
      <c r="H151" s="47">
        <v>549305.82999999996</v>
      </c>
      <c r="I151" s="47">
        <f>H151</f>
        <v>549305.82999999996</v>
      </c>
      <c r="J151" s="47">
        <v>549305.82999999996</v>
      </c>
      <c r="K151" s="47">
        <f>J151</f>
        <v>549305.82999999996</v>
      </c>
      <c r="L151" s="79">
        <f t="shared" si="17"/>
        <v>1</v>
      </c>
      <c r="M151" s="79">
        <f t="shared" si="19"/>
        <v>1</v>
      </c>
    </row>
    <row r="152" spans="1:257" ht="31.5">
      <c r="A152" s="25" t="s">
        <v>34</v>
      </c>
      <c r="B152" s="44" t="s">
        <v>23</v>
      </c>
      <c r="C152" s="44" t="s">
        <v>45</v>
      </c>
      <c r="D152" s="44">
        <v>7570359300</v>
      </c>
      <c r="E152" s="45" t="s">
        <v>35</v>
      </c>
      <c r="F152" s="47">
        <v>14535.3</v>
      </c>
      <c r="G152" s="47">
        <f>F152</f>
        <v>14535.3</v>
      </c>
      <c r="H152" s="47">
        <v>14535.3</v>
      </c>
      <c r="I152" s="47">
        <f>H152</f>
        <v>14535.3</v>
      </c>
      <c r="J152" s="47">
        <v>14535.3</v>
      </c>
      <c r="K152" s="47">
        <f>J152</f>
        <v>14535.3</v>
      </c>
      <c r="L152" s="79">
        <f t="shared" si="17"/>
        <v>1</v>
      </c>
      <c r="M152" s="79">
        <f t="shared" si="19"/>
        <v>1</v>
      </c>
    </row>
    <row r="153" spans="1:257" ht="63" hidden="1">
      <c r="A153" s="25" t="s">
        <v>125</v>
      </c>
      <c r="B153" s="44" t="s">
        <v>23</v>
      </c>
      <c r="C153" s="44" t="s">
        <v>45</v>
      </c>
      <c r="D153" s="44" t="s">
        <v>126</v>
      </c>
      <c r="E153" s="45"/>
      <c r="F153" s="47">
        <f>F154</f>
        <v>0</v>
      </c>
      <c r="G153" s="47"/>
      <c r="H153" s="47">
        <f>H154</f>
        <v>0</v>
      </c>
      <c r="I153" s="47"/>
      <c r="J153" s="47">
        <f>J154</f>
        <v>0</v>
      </c>
      <c r="K153" s="47"/>
      <c r="L153" s="79" t="e">
        <f t="shared" si="17"/>
        <v>#DIV/0!</v>
      </c>
      <c r="M153" s="79" t="e">
        <f t="shared" si="19"/>
        <v>#DIV/0!</v>
      </c>
    </row>
    <row r="154" spans="1:257" ht="31.5" hidden="1">
      <c r="A154" s="25" t="s">
        <v>34</v>
      </c>
      <c r="B154" s="44" t="s">
        <v>23</v>
      </c>
      <c r="C154" s="44" t="s">
        <v>45</v>
      </c>
      <c r="D154" s="44" t="s">
        <v>126</v>
      </c>
      <c r="E154" s="45">
        <v>200</v>
      </c>
      <c r="F154" s="47"/>
      <c r="G154" s="47"/>
      <c r="H154" s="47"/>
      <c r="I154" s="47"/>
      <c r="J154" s="47"/>
      <c r="K154" s="47"/>
      <c r="L154" s="79" t="e">
        <f t="shared" si="17"/>
        <v>#DIV/0!</v>
      </c>
      <c r="M154" s="79" t="e">
        <f t="shared" si="19"/>
        <v>#DIV/0!</v>
      </c>
    </row>
    <row r="155" spans="1:257" s="81" customFormat="1" ht="19.5" customHeight="1">
      <c r="A155" s="21" t="s">
        <v>127</v>
      </c>
      <c r="B155" s="17" t="s">
        <v>23</v>
      </c>
      <c r="C155" s="17" t="s">
        <v>128</v>
      </c>
      <c r="D155" s="17"/>
      <c r="E155" s="18"/>
      <c r="F155" s="19">
        <f>F156+F180</f>
        <v>6850919.3399999999</v>
      </c>
      <c r="G155" s="19">
        <f>G156</f>
        <v>0</v>
      </c>
      <c r="H155" s="19">
        <f>H156+H180</f>
        <v>6850919.3399999999</v>
      </c>
      <c r="I155" s="19">
        <f>I156</f>
        <v>0</v>
      </c>
      <c r="J155" s="19">
        <f>J156+J180</f>
        <v>6828804.0399999991</v>
      </c>
      <c r="K155" s="19">
        <f>K156</f>
        <v>0</v>
      </c>
      <c r="L155" s="80">
        <f t="shared" si="17"/>
        <v>0.99677192229211087</v>
      </c>
      <c r="M155" s="80"/>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c r="HM155" s="15"/>
      <c r="HN155" s="15"/>
      <c r="HO155" s="15"/>
      <c r="HP155" s="15"/>
      <c r="HQ155" s="15"/>
      <c r="HR155" s="15"/>
      <c r="HS155" s="15"/>
      <c r="HT155" s="15"/>
      <c r="HU155" s="15"/>
      <c r="HV155" s="15"/>
      <c r="HW155" s="15"/>
      <c r="HX155" s="15"/>
      <c r="HY155" s="15"/>
      <c r="HZ155" s="15"/>
      <c r="IA155" s="15"/>
      <c r="IB155" s="15"/>
      <c r="IC155" s="15"/>
      <c r="ID155" s="15"/>
      <c r="IE155" s="15"/>
      <c r="IF155" s="15"/>
      <c r="IG155" s="15"/>
      <c r="IH155" s="15"/>
      <c r="II155" s="15"/>
      <c r="IJ155" s="15"/>
      <c r="IK155" s="15"/>
      <c r="IL155" s="15"/>
      <c r="IM155" s="15"/>
      <c r="IN155" s="15"/>
      <c r="IO155" s="15"/>
      <c r="IP155" s="15"/>
      <c r="IQ155" s="15"/>
      <c r="IR155" s="15"/>
      <c r="IS155" s="15"/>
      <c r="IT155" s="15"/>
      <c r="IU155" s="15"/>
      <c r="IV155" s="15"/>
      <c r="IW155" s="15"/>
    </row>
    <row r="156" spans="1:257" ht="31.5">
      <c r="A156" s="33" t="s">
        <v>129</v>
      </c>
      <c r="B156" s="42" t="s">
        <v>23</v>
      </c>
      <c r="C156" s="42" t="s">
        <v>128</v>
      </c>
      <c r="D156" s="42" t="s">
        <v>130</v>
      </c>
      <c r="E156" s="29"/>
      <c r="F156" s="46">
        <f>F157+F168+F174+F177+F171</f>
        <v>6850919.3399999999</v>
      </c>
      <c r="G156" s="46"/>
      <c r="H156" s="46">
        <f>H157+H168+H174+H177+H171</f>
        <v>6850919.3399999999</v>
      </c>
      <c r="I156" s="46"/>
      <c r="J156" s="46">
        <f>J157+J168+J174+J177+J171</f>
        <v>6828804.0399999991</v>
      </c>
      <c r="K156" s="46"/>
      <c r="L156" s="79">
        <f t="shared" si="17"/>
        <v>0.99677192229211087</v>
      </c>
      <c r="M156" s="79"/>
    </row>
    <row r="157" spans="1:257" ht="39.75" customHeight="1">
      <c r="A157" s="33" t="s">
        <v>131</v>
      </c>
      <c r="B157" s="42" t="s">
        <v>23</v>
      </c>
      <c r="C157" s="42" t="s">
        <v>128</v>
      </c>
      <c r="D157" s="42" t="s">
        <v>132</v>
      </c>
      <c r="E157" s="29"/>
      <c r="F157" s="46">
        <f>F158+F162+F164+F166</f>
        <v>6029276</v>
      </c>
      <c r="G157" s="46"/>
      <c r="H157" s="46">
        <f>H158+H162+H164+H166</f>
        <v>6029276</v>
      </c>
      <c r="I157" s="46"/>
      <c r="J157" s="46">
        <f>J158+J162+J164+J166</f>
        <v>6010723.0999999996</v>
      </c>
      <c r="K157" s="46"/>
      <c r="L157" s="79">
        <f t="shared" si="17"/>
        <v>0.99692286437044841</v>
      </c>
      <c r="M157" s="79"/>
    </row>
    <row r="158" spans="1:257" ht="66.75" customHeight="1">
      <c r="A158" s="32" t="s">
        <v>106</v>
      </c>
      <c r="B158" s="42" t="s">
        <v>23</v>
      </c>
      <c r="C158" s="42" t="s">
        <v>128</v>
      </c>
      <c r="D158" s="42" t="s">
        <v>133</v>
      </c>
      <c r="E158" s="29"/>
      <c r="F158" s="46">
        <f>F159+F160+F161</f>
        <v>3739541.62</v>
      </c>
      <c r="G158" s="46"/>
      <c r="H158" s="46">
        <f>H159+H160+H161</f>
        <v>3739541.62</v>
      </c>
      <c r="I158" s="46"/>
      <c r="J158" s="46">
        <f>J159+J160+J161</f>
        <v>3720988.7199999997</v>
      </c>
      <c r="K158" s="46"/>
      <c r="L158" s="79">
        <f t="shared" si="17"/>
        <v>0.99503872348932421</v>
      </c>
      <c r="M158" s="79"/>
    </row>
    <row r="159" spans="1:257" ht="63">
      <c r="A159" s="25" t="s">
        <v>18</v>
      </c>
      <c r="B159" s="42" t="s">
        <v>23</v>
      </c>
      <c r="C159" s="42" t="s">
        <v>128</v>
      </c>
      <c r="D159" s="42" t="s">
        <v>133</v>
      </c>
      <c r="E159" s="29" t="s">
        <v>19</v>
      </c>
      <c r="F159" s="46">
        <v>3506122</v>
      </c>
      <c r="G159" s="46"/>
      <c r="H159" s="46">
        <v>3506122</v>
      </c>
      <c r="I159" s="46"/>
      <c r="J159" s="46">
        <v>3495232.63</v>
      </c>
      <c r="K159" s="46"/>
      <c r="L159" s="79">
        <f t="shared" si="17"/>
        <v>0.99689418394454044</v>
      </c>
      <c r="M159" s="79"/>
    </row>
    <row r="160" spans="1:257" ht="31.5">
      <c r="A160" s="28" t="s">
        <v>34</v>
      </c>
      <c r="B160" s="42" t="s">
        <v>23</v>
      </c>
      <c r="C160" s="42" t="s">
        <v>128</v>
      </c>
      <c r="D160" s="42" t="s">
        <v>133</v>
      </c>
      <c r="E160" s="29" t="s">
        <v>35</v>
      </c>
      <c r="F160" s="46">
        <v>233294.62</v>
      </c>
      <c r="G160" s="46"/>
      <c r="H160" s="46">
        <v>233294.62</v>
      </c>
      <c r="I160" s="46"/>
      <c r="J160" s="46">
        <v>225631.09</v>
      </c>
      <c r="K160" s="46"/>
      <c r="L160" s="79">
        <f t="shared" si="17"/>
        <v>0.96715084985671762</v>
      </c>
      <c r="M160" s="79"/>
    </row>
    <row r="161" spans="1:13">
      <c r="A161" s="28" t="s">
        <v>36</v>
      </c>
      <c r="B161" s="42" t="s">
        <v>23</v>
      </c>
      <c r="C161" s="42" t="s">
        <v>128</v>
      </c>
      <c r="D161" s="42" t="s">
        <v>133</v>
      </c>
      <c r="E161" s="29" t="s">
        <v>37</v>
      </c>
      <c r="F161" s="46">
        <v>125</v>
      </c>
      <c r="G161" s="46"/>
      <c r="H161" s="46">
        <v>125</v>
      </c>
      <c r="I161" s="46"/>
      <c r="J161" s="46">
        <v>125</v>
      </c>
      <c r="K161" s="46"/>
      <c r="L161" s="79">
        <f t="shared" si="17"/>
        <v>1</v>
      </c>
      <c r="M161" s="79"/>
    </row>
    <row r="162" spans="1:13" ht="63.75" customHeight="1">
      <c r="A162" s="30" t="s">
        <v>20</v>
      </c>
      <c r="B162" s="42" t="s">
        <v>23</v>
      </c>
      <c r="C162" s="42" t="s">
        <v>128</v>
      </c>
      <c r="D162" s="42" t="s">
        <v>134</v>
      </c>
      <c r="E162" s="43"/>
      <c r="F162" s="46">
        <f>F163</f>
        <v>99580.38</v>
      </c>
      <c r="G162" s="46"/>
      <c r="H162" s="46">
        <f>H163</f>
        <v>99580.38</v>
      </c>
      <c r="I162" s="46"/>
      <c r="J162" s="46">
        <f>J163</f>
        <v>99580.38</v>
      </c>
      <c r="K162" s="46"/>
      <c r="L162" s="79">
        <f t="shared" si="17"/>
        <v>1</v>
      </c>
      <c r="M162" s="79"/>
    </row>
    <row r="163" spans="1:13" ht="64.5" customHeight="1">
      <c r="A163" s="25" t="s">
        <v>18</v>
      </c>
      <c r="B163" s="42" t="s">
        <v>23</v>
      </c>
      <c r="C163" s="42" t="s">
        <v>128</v>
      </c>
      <c r="D163" s="42" t="s">
        <v>134</v>
      </c>
      <c r="E163" s="43" t="s">
        <v>19</v>
      </c>
      <c r="F163" s="46">
        <v>99580.38</v>
      </c>
      <c r="G163" s="46"/>
      <c r="H163" s="46">
        <v>99580.38</v>
      </c>
      <c r="I163" s="46"/>
      <c r="J163" s="46">
        <v>99580.38</v>
      </c>
      <c r="K163" s="46"/>
      <c r="L163" s="79">
        <f t="shared" si="17"/>
        <v>1</v>
      </c>
      <c r="M163" s="79"/>
    </row>
    <row r="164" spans="1:13" ht="56.25" customHeight="1">
      <c r="A164" s="25" t="s">
        <v>135</v>
      </c>
      <c r="B164" s="42" t="s">
        <v>23</v>
      </c>
      <c r="C164" s="42" t="s">
        <v>128</v>
      </c>
      <c r="D164" s="42" t="s">
        <v>136</v>
      </c>
      <c r="E164" s="43"/>
      <c r="F164" s="46">
        <f>F165</f>
        <v>2080646</v>
      </c>
      <c r="G164" s="46"/>
      <c r="H164" s="46">
        <f>H165</f>
        <v>2080646</v>
      </c>
      <c r="I164" s="46"/>
      <c r="J164" s="46">
        <f>J165</f>
        <v>2080646</v>
      </c>
      <c r="K164" s="46"/>
      <c r="L164" s="79">
        <f t="shared" si="17"/>
        <v>1</v>
      </c>
      <c r="M164" s="79"/>
    </row>
    <row r="165" spans="1:13" ht="63">
      <c r="A165" s="25" t="s">
        <v>18</v>
      </c>
      <c r="B165" s="42" t="s">
        <v>23</v>
      </c>
      <c r="C165" s="42" t="s">
        <v>128</v>
      </c>
      <c r="D165" s="42" t="s">
        <v>136</v>
      </c>
      <c r="E165" s="43" t="s">
        <v>19</v>
      </c>
      <c r="F165" s="46">
        <v>2080646</v>
      </c>
      <c r="G165" s="46"/>
      <c r="H165" s="46">
        <v>2080646</v>
      </c>
      <c r="I165" s="46"/>
      <c r="J165" s="46">
        <v>2080646</v>
      </c>
      <c r="K165" s="46"/>
      <c r="L165" s="79">
        <f t="shared" si="17"/>
        <v>1</v>
      </c>
      <c r="M165" s="79"/>
    </row>
    <row r="166" spans="1:13" ht="47.25">
      <c r="A166" s="25" t="s">
        <v>110</v>
      </c>
      <c r="B166" s="42" t="s">
        <v>23</v>
      </c>
      <c r="C166" s="42" t="s">
        <v>128</v>
      </c>
      <c r="D166" s="42" t="s">
        <v>137</v>
      </c>
      <c r="E166" s="43"/>
      <c r="F166" s="46">
        <f>F167</f>
        <v>109508</v>
      </c>
      <c r="G166" s="46"/>
      <c r="H166" s="46">
        <f>H167</f>
        <v>109508</v>
      </c>
      <c r="I166" s="46"/>
      <c r="J166" s="46">
        <f>J167</f>
        <v>109508</v>
      </c>
      <c r="K166" s="46"/>
      <c r="L166" s="79">
        <f t="shared" si="17"/>
        <v>1</v>
      </c>
      <c r="M166" s="79"/>
    </row>
    <row r="167" spans="1:13" ht="63">
      <c r="A167" s="25" t="s">
        <v>18</v>
      </c>
      <c r="B167" s="42" t="s">
        <v>23</v>
      </c>
      <c r="C167" s="42" t="s">
        <v>128</v>
      </c>
      <c r="D167" s="42" t="s">
        <v>137</v>
      </c>
      <c r="E167" s="43" t="s">
        <v>19</v>
      </c>
      <c r="F167" s="46">
        <v>109508</v>
      </c>
      <c r="G167" s="46"/>
      <c r="H167" s="46">
        <v>109508</v>
      </c>
      <c r="I167" s="46"/>
      <c r="J167" s="46">
        <v>109508</v>
      </c>
      <c r="K167" s="46"/>
      <c r="L167" s="79">
        <f t="shared" si="17"/>
        <v>1</v>
      </c>
      <c r="M167" s="79"/>
    </row>
    <row r="168" spans="1:13" ht="54" customHeight="1">
      <c r="A168" s="33" t="s">
        <v>138</v>
      </c>
      <c r="B168" s="42" t="s">
        <v>23</v>
      </c>
      <c r="C168" s="42" t="s">
        <v>128</v>
      </c>
      <c r="D168" s="42" t="s">
        <v>139</v>
      </c>
      <c r="E168" s="43"/>
      <c r="F168" s="46">
        <f t="shared" ref="F168:J169" si="23">F169</f>
        <v>656054.28</v>
      </c>
      <c r="G168" s="46"/>
      <c r="H168" s="46">
        <f t="shared" si="23"/>
        <v>656054.28</v>
      </c>
      <c r="I168" s="46"/>
      <c r="J168" s="46">
        <f t="shared" si="23"/>
        <v>656054.28</v>
      </c>
      <c r="K168" s="46"/>
      <c r="L168" s="79">
        <f t="shared" si="17"/>
        <v>1</v>
      </c>
      <c r="M168" s="79"/>
    </row>
    <row r="169" spans="1:13" ht="63" customHeight="1">
      <c r="A169" s="32" t="s">
        <v>106</v>
      </c>
      <c r="B169" s="42" t="s">
        <v>23</v>
      </c>
      <c r="C169" s="42" t="s">
        <v>128</v>
      </c>
      <c r="D169" s="42" t="s">
        <v>140</v>
      </c>
      <c r="E169" s="43"/>
      <c r="F169" s="46">
        <f t="shared" si="23"/>
        <v>656054.28</v>
      </c>
      <c r="G169" s="46"/>
      <c r="H169" s="46">
        <f t="shared" si="23"/>
        <v>656054.28</v>
      </c>
      <c r="I169" s="46"/>
      <c r="J169" s="46">
        <f t="shared" si="23"/>
        <v>656054.28</v>
      </c>
      <c r="K169" s="46"/>
      <c r="L169" s="79">
        <f t="shared" si="17"/>
        <v>1</v>
      </c>
      <c r="M169" s="79"/>
    </row>
    <row r="170" spans="1:13" ht="62.45" customHeight="1">
      <c r="A170" s="25" t="s">
        <v>18</v>
      </c>
      <c r="B170" s="42" t="s">
        <v>23</v>
      </c>
      <c r="C170" s="42" t="s">
        <v>128</v>
      </c>
      <c r="D170" s="42" t="s">
        <v>140</v>
      </c>
      <c r="E170" s="43" t="s">
        <v>19</v>
      </c>
      <c r="F170" s="46">
        <v>656054.28</v>
      </c>
      <c r="G170" s="46"/>
      <c r="H170" s="46">
        <v>656054.28</v>
      </c>
      <c r="I170" s="46"/>
      <c r="J170" s="46">
        <v>656054.28</v>
      </c>
      <c r="K170" s="46"/>
      <c r="L170" s="79">
        <f t="shared" si="17"/>
        <v>1</v>
      </c>
      <c r="M170" s="79"/>
    </row>
    <row r="171" spans="1:13" ht="36.75" customHeight="1">
      <c r="A171" s="33" t="s">
        <v>141</v>
      </c>
      <c r="B171" s="42" t="s">
        <v>23</v>
      </c>
      <c r="C171" s="42" t="s">
        <v>128</v>
      </c>
      <c r="D171" s="42" t="s">
        <v>142</v>
      </c>
      <c r="E171" s="43"/>
      <c r="F171" s="46">
        <f t="shared" ref="F171:J193" si="24">F172</f>
        <v>40000</v>
      </c>
      <c r="G171" s="46"/>
      <c r="H171" s="46">
        <f t="shared" si="24"/>
        <v>40000</v>
      </c>
      <c r="I171" s="46"/>
      <c r="J171" s="46">
        <f t="shared" si="24"/>
        <v>40000</v>
      </c>
      <c r="K171" s="46"/>
      <c r="L171" s="79">
        <f t="shared" si="17"/>
        <v>1</v>
      </c>
      <c r="M171" s="79"/>
    </row>
    <row r="172" spans="1:13" ht="19.5" customHeight="1">
      <c r="A172" s="33" t="s">
        <v>99</v>
      </c>
      <c r="B172" s="42" t="s">
        <v>23</v>
      </c>
      <c r="C172" s="42" t="s">
        <v>128</v>
      </c>
      <c r="D172" s="42" t="s">
        <v>143</v>
      </c>
      <c r="E172" s="43"/>
      <c r="F172" s="46">
        <f t="shared" si="24"/>
        <v>40000</v>
      </c>
      <c r="G172" s="46"/>
      <c r="H172" s="46">
        <f t="shared" si="24"/>
        <v>40000</v>
      </c>
      <c r="I172" s="46"/>
      <c r="J172" s="46">
        <f t="shared" si="24"/>
        <v>40000</v>
      </c>
      <c r="K172" s="46"/>
      <c r="L172" s="79">
        <f t="shared" si="17"/>
        <v>1</v>
      </c>
      <c r="M172" s="79"/>
    </row>
    <row r="173" spans="1:13" ht="33" customHeight="1">
      <c r="A173" s="28" t="s">
        <v>34</v>
      </c>
      <c r="B173" s="42" t="s">
        <v>23</v>
      </c>
      <c r="C173" s="42" t="s">
        <v>128</v>
      </c>
      <c r="D173" s="42" t="s">
        <v>143</v>
      </c>
      <c r="E173" s="43" t="s">
        <v>35</v>
      </c>
      <c r="F173" s="46">
        <v>40000</v>
      </c>
      <c r="G173" s="46"/>
      <c r="H173" s="46">
        <v>40000</v>
      </c>
      <c r="I173" s="46"/>
      <c r="J173" s="46">
        <v>40000</v>
      </c>
      <c r="K173" s="46"/>
      <c r="L173" s="79">
        <f t="shared" si="17"/>
        <v>1</v>
      </c>
      <c r="M173" s="79"/>
    </row>
    <row r="174" spans="1:13" ht="31.5">
      <c r="A174" s="33" t="s">
        <v>144</v>
      </c>
      <c r="B174" s="42" t="s">
        <v>23</v>
      </c>
      <c r="C174" s="42" t="s">
        <v>128</v>
      </c>
      <c r="D174" s="42" t="s">
        <v>145</v>
      </c>
      <c r="E174" s="43"/>
      <c r="F174" s="46">
        <f t="shared" si="24"/>
        <v>47000</v>
      </c>
      <c r="G174" s="46"/>
      <c r="H174" s="46">
        <f t="shared" si="24"/>
        <v>47000</v>
      </c>
      <c r="I174" s="46"/>
      <c r="J174" s="46">
        <f t="shared" si="24"/>
        <v>43437.599999999999</v>
      </c>
      <c r="K174" s="46"/>
      <c r="L174" s="79">
        <f t="shared" si="17"/>
        <v>0.92420425531914896</v>
      </c>
      <c r="M174" s="79"/>
    </row>
    <row r="175" spans="1:13">
      <c r="A175" s="33" t="s">
        <v>99</v>
      </c>
      <c r="B175" s="42" t="s">
        <v>23</v>
      </c>
      <c r="C175" s="42" t="s">
        <v>128</v>
      </c>
      <c r="D175" s="42" t="s">
        <v>146</v>
      </c>
      <c r="E175" s="43"/>
      <c r="F175" s="46">
        <f t="shared" si="24"/>
        <v>47000</v>
      </c>
      <c r="G175" s="46"/>
      <c r="H175" s="46">
        <f t="shared" si="24"/>
        <v>47000</v>
      </c>
      <c r="I175" s="46"/>
      <c r="J175" s="46">
        <f t="shared" si="24"/>
        <v>43437.599999999999</v>
      </c>
      <c r="K175" s="46"/>
      <c r="L175" s="79">
        <f t="shared" si="17"/>
        <v>0.92420425531914896</v>
      </c>
      <c r="M175" s="79"/>
    </row>
    <row r="176" spans="1:13" ht="39" customHeight="1">
      <c r="A176" s="28" t="s">
        <v>34</v>
      </c>
      <c r="B176" s="42" t="s">
        <v>23</v>
      </c>
      <c r="C176" s="42" t="s">
        <v>128</v>
      </c>
      <c r="D176" s="42" t="s">
        <v>146</v>
      </c>
      <c r="E176" s="43" t="s">
        <v>35</v>
      </c>
      <c r="F176" s="46">
        <v>47000</v>
      </c>
      <c r="G176" s="46"/>
      <c r="H176" s="46">
        <v>47000</v>
      </c>
      <c r="I176" s="46"/>
      <c r="J176" s="46">
        <v>43437.599999999999</v>
      </c>
      <c r="K176" s="46"/>
      <c r="L176" s="79">
        <f t="shared" si="17"/>
        <v>0.92420425531914896</v>
      </c>
      <c r="M176" s="79"/>
    </row>
    <row r="177" spans="1:257" ht="31.5">
      <c r="A177" s="33" t="s">
        <v>147</v>
      </c>
      <c r="B177" s="42" t="s">
        <v>23</v>
      </c>
      <c r="C177" s="42" t="s">
        <v>128</v>
      </c>
      <c r="D177" s="42" t="s">
        <v>148</v>
      </c>
      <c r="E177" s="43"/>
      <c r="F177" s="46">
        <f t="shared" si="24"/>
        <v>78589.06</v>
      </c>
      <c r="G177" s="46"/>
      <c r="H177" s="46">
        <f t="shared" si="24"/>
        <v>78589.06</v>
      </c>
      <c r="I177" s="46"/>
      <c r="J177" s="46">
        <f t="shared" si="24"/>
        <v>78589.06</v>
      </c>
      <c r="K177" s="46"/>
      <c r="L177" s="79">
        <f t="shared" si="17"/>
        <v>1</v>
      </c>
      <c r="M177" s="79"/>
    </row>
    <row r="178" spans="1:257">
      <c r="A178" s="33" t="s">
        <v>99</v>
      </c>
      <c r="B178" s="42" t="s">
        <v>23</v>
      </c>
      <c r="C178" s="42" t="s">
        <v>128</v>
      </c>
      <c r="D178" s="42" t="s">
        <v>149</v>
      </c>
      <c r="E178" s="43"/>
      <c r="F178" s="46">
        <f t="shared" si="24"/>
        <v>78589.06</v>
      </c>
      <c r="G178" s="46"/>
      <c r="H178" s="46">
        <f t="shared" si="24"/>
        <v>78589.06</v>
      </c>
      <c r="I178" s="46"/>
      <c r="J178" s="46">
        <f t="shared" si="24"/>
        <v>78589.06</v>
      </c>
      <c r="K178" s="46"/>
      <c r="L178" s="79">
        <f t="shared" si="17"/>
        <v>1</v>
      </c>
      <c r="M178" s="79"/>
    </row>
    <row r="179" spans="1:257" ht="37.5" customHeight="1">
      <c r="A179" s="28" t="s">
        <v>34</v>
      </c>
      <c r="B179" s="42" t="s">
        <v>23</v>
      </c>
      <c r="C179" s="42" t="s">
        <v>128</v>
      </c>
      <c r="D179" s="42" t="s">
        <v>149</v>
      </c>
      <c r="E179" s="43" t="s">
        <v>35</v>
      </c>
      <c r="F179" s="46">
        <v>78589.06</v>
      </c>
      <c r="G179" s="46"/>
      <c r="H179" s="46">
        <v>78589.06</v>
      </c>
      <c r="I179" s="46"/>
      <c r="J179" s="46">
        <v>78589.06</v>
      </c>
      <c r="K179" s="46"/>
      <c r="L179" s="79">
        <f t="shared" si="17"/>
        <v>1</v>
      </c>
      <c r="M179" s="79"/>
    </row>
    <row r="180" spans="1:257" ht="20.25" hidden="1" customHeight="1">
      <c r="A180" s="25" t="s">
        <v>12</v>
      </c>
      <c r="B180" s="42" t="s">
        <v>23</v>
      </c>
      <c r="C180" s="42" t="s">
        <v>128</v>
      </c>
      <c r="D180" s="26" t="s">
        <v>13</v>
      </c>
      <c r="E180" s="43"/>
      <c r="F180" s="46">
        <f t="shared" si="24"/>
        <v>0</v>
      </c>
      <c r="G180" s="46"/>
      <c r="H180" s="46">
        <f t="shared" si="24"/>
        <v>0</v>
      </c>
      <c r="I180" s="46"/>
      <c r="J180" s="46">
        <f t="shared" si="24"/>
        <v>0</v>
      </c>
      <c r="K180" s="46"/>
      <c r="L180" s="79" t="e">
        <f t="shared" si="17"/>
        <v>#DIV/0!</v>
      </c>
      <c r="M180" s="79"/>
    </row>
    <row r="181" spans="1:257" ht="15" hidden="1" customHeight="1">
      <c r="A181" s="33" t="s">
        <v>64</v>
      </c>
      <c r="B181" s="42" t="s">
        <v>23</v>
      </c>
      <c r="C181" s="42" t="s">
        <v>128</v>
      </c>
      <c r="D181" s="26" t="s">
        <v>65</v>
      </c>
      <c r="E181" s="43"/>
      <c r="F181" s="46">
        <f t="shared" si="24"/>
        <v>0</v>
      </c>
      <c r="G181" s="46"/>
      <c r="H181" s="46">
        <f t="shared" si="24"/>
        <v>0</v>
      </c>
      <c r="I181" s="46"/>
      <c r="J181" s="46">
        <f t="shared" si="24"/>
        <v>0</v>
      </c>
      <c r="K181" s="46"/>
      <c r="L181" s="79" t="e">
        <f t="shared" si="17"/>
        <v>#DIV/0!</v>
      </c>
      <c r="M181" s="79"/>
    </row>
    <row r="182" spans="1:257" ht="37.5" hidden="1" customHeight="1">
      <c r="A182" s="33" t="s">
        <v>150</v>
      </c>
      <c r="B182" s="42" t="s">
        <v>23</v>
      </c>
      <c r="C182" s="42" t="s">
        <v>128</v>
      </c>
      <c r="D182" s="44" t="s">
        <v>151</v>
      </c>
      <c r="E182" s="43"/>
      <c r="F182" s="46">
        <f t="shared" si="24"/>
        <v>0</v>
      </c>
      <c r="G182" s="46"/>
      <c r="H182" s="46">
        <f t="shared" si="24"/>
        <v>0</v>
      </c>
      <c r="I182" s="46"/>
      <c r="J182" s="46">
        <f t="shared" si="24"/>
        <v>0</v>
      </c>
      <c r="K182" s="46"/>
      <c r="L182" s="79" t="e">
        <f t="shared" si="17"/>
        <v>#DIV/0!</v>
      </c>
      <c r="M182" s="79"/>
    </row>
    <row r="183" spans="1:257" ht="21.75" hidden="1" customHeight="1">
      <c r="A183" s="33" t="s">
        <v>93</v>
      </c>
      <c r="B183" s="42" t="s">
        <v>23</v>
      </c>
      <c r="C183" s="42" t="s">
        <v>128</v>
      </c>
      <c r="D183" s="44" t="s">
        <v>152</v>
      </c>
      <c r="E183" s="43"/>
      <c r="F183" s="46">
        <f t="shared" si="24"/>
        <v>0</v>
      </c>
      <c r="G183" s="46"/>
      <c r="H183" s="46">
        <f t="shared" si="24"/>
        <v>0</v>
      </c>
      <c r="I183" s="46"/>
      <c r="J183" s="46">
        <f t="shared" si="24"/>
        <v>0</v>
      </c>
      <c r="K183" s="46"/>
      <c r="L183" s="79" t="e">
        <f t="shared" si="17"/>
        <v>#DIV/0!</v>
      </c>
      <c r="M183" s="79"/>
    </row>
    <row r="184" spans="1:257" ht="64.5" hidden="1" customHeight="1">
      <c r="A184" s="25" t="s">
        <v>18</v>
      </c>
      <c r="B184" s="42" t="s">
        <v>23</v>
      </c>
      <c r="C184" s="42" t="s">
        <v>128</v>
      </c>
      <c r="D184" s="44" t="s">
        <v>152</v>
      </c>
      <c r="E184" s="43" t="s">
        <v>19</v>
      </c>
      <c r="F184" s="46"/>
      <c r="G184" s="46"/>
      <c r="H184" s="46"/>
      <c r="I184" s="46"/>
      <c r="J184" s="46"/>
      <c r="K184" s="46"/>
      <c r="L184" s="79" t="e">
        <f t="shared" si="17"/>
        <v>#DIV/0!</v>
      </c>
      <c r="M184" s="79"/>
    </row>
    <row r="185" spans="1:257" s="81" customFormat="1" ht="36.75" customHeight="1">
      <c r="A185" s="35" t="s">
        <v>153</v>
      </c>
      <c r="B185" s="17" t="s">
        <v>23</v>
      </c>
      <c r="C185" s="17" t="s">
        <v>154</v>
      </c>
      <c r="D185" s="49"/>
      <c r="E185" s="18"/>
      <c r="F185" s="19">
        <f t="shared" si="24"/>
        <v>17749</v>
      </c>
      <c r="G185" s="19"/>
      <c r="H185" s="19">
        <f t="shared" si="24"/>
        <v>17749</v>
      </c>
      <c r="I185" s="19"/>
      <c r="J185" s="19">
        <f t="shared" si="24"/>
        <v>17749</v>
      </c>
      <c r="K185" s="19"/>
      <c r="L185" s="80">
        <f t="shared" si="17"/>
        <v>1</v>
      </c>
      <c r="M185" s="80"/>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c r="HM185" s="15"/>
      <c r="HN185" s="15"/>
      <c r="HO185" s="15"/>
      <c r="HP185" s="15"/>
      <c r="HQ185" s="15"/>
      <c r="HR185" s="15"/>
      <c r="HS185" s="15"/>
      <c r="HT185" s="15"/>
      <c r="HU185" s="15"/>
      <c r="HV185" s="15"/>
      <c r="HW185" s="15"/>
      <c r="HX185" s="15"/>
      <c r="HY185" s="15"/>
      <c r="HZ185" s="15"/>
      <c r="IA185" s="15"/>
      <c r="IB185" s="15"/>
      <c r="IC185" s="15"/>
      <c r="ID185" s="15"/>
      <c r="IE185" s="15"/>
      <c r="IF185" s="15"/>
      <c r="IG185" s="15"/>
      <c r="IH185" s="15"/>
      <c r="II185" s="15"/>
      <c r="IJ185" s="15"/>
      <c r="IK185" s="15"/>
      <c r="IL185" s="15"/>
      <c r="IM185" s="15"/>
      <c r="IN185" s="15"/>
      <c r="IO185" s="15"/>
      <c r="IP185" s="15"/>
      <c r="IQ185" s="15"/>
      <c r="IR185" s="15"/>
      <c r="IS185" s="15"/>
      <c r="IT185" s="15"/>
      <c r="IU185" s="15"/>
      <c r="IV185" s="15"/>
      <c r="IW185" s="15"/>
    </row>
    <row r="186" spans="1:257" ht="31.5">
      <c r="A186" s="33" t="s">
        <v>129</v>
      </c>
      <c r="B186" s="42" t="s">
        <v>23</v>
      </c>
      <c r="C186" s="42" t="s">
        <v>154</v>
      </c>
      <c r="D186" s="42" t="s">
        <v>130</v>
      </c>
      <c r="E186" s="43"/>
      <c r="F186" s="46">
        <f t="shared" si="24"/>
        <v>17749</v>
      </c>
      <c r="G186" s="46"/>
      <c r="H186" s="46">
        <f t="shared" si="24"/>
        <v>17749</v>
      </c>
      <c r="I186" s="46"/>
      <c r="J186" s="46">
        <f t="shared" si="24"/>
        <v>17749</v>
      </c>
      <c r="K186" s="46"/>
      <c r="L186" s="79">
        <f t="shared" si="17"/>
        <v>1</v>
      </c>
      <c r="M186" s="79"/>
    </row>
    <row r="187" spans="1:257" ht="47.25">
      <c r="A187" s="33" t="s">
        <v>155</v>
      </c>
      <c r="B187" s="42" t="s">
        <v>23</v>
      </c>
      <c r="C187" s="42" t="s">
        <v>154</v>
      </c>
      <c r="D187" s="42" t="s">
        <v>156</v>
      </c>
      <c r="E187" s="43"/>
      <c r="F187" s="46">
        <f t="shared" si="24"/>
        <v>17749</v>
      </c>
      <c r="G187" s="46"/>
      <c r="H187" s="46">
        <f t="shared" si="24"/>
        <v>17749</v>
      </c>
      <c r="I187" s="46"/>
      <c r="J187" s="46">
        <f t="shared" si="24"/>
        <v>17749</v>
      </c>
      <c r="K187" s="46"/>
      <c r="L187" s="79">
        <f t="shared" si="17"/>
        <v>1</v>
      </c>
      <c r="M187" s="79"/>
    </row>
    <row r="188" spans="1:257">
      <c r="A188" s="33" t="s">
        <v>99</v>
      </c>
      <c r="B188" s="42" t="s">
        <v>23</v>
      </c>
      <c r="C188" s="42" t="s">
        <v>154</v>
      </c>
      <c r="D188" s="42" t="s">
        <v>157</v>
      </c>
      <c r="E188" s="43"/>
      <c r="F188" s="46">
        <f t="shared" si="24"/>
        <v>17749</v>
      </c>
      <c r="G188" s="46"/>
      <c r="H188" s="46">
        <f t="shared" si="24"/>
        <v>17749</v>
      </c>
      <c r="I188" s="46"/>
      <c r="J188" s="46">
        <f t="shared" si="24"/>
        <v>17749</v>
      </c>
      <c r="K188" s="46"/>
      <c r="L188" s="79">
        <f t="shared" si="17"/>
        <v>1</v>
      </c>
      <c r="M188" s="79"/>
    </row>
    <row r="189" spans="1:257" ht="31.5">
      <c r="A189" s="25" t="s">
        <v>107</v>
      </c>
      <c r="B189" s="42" t="s">
        <v>23</v>
      </c>
      <c r="C189" s="42" t="s">
        <v>154</v>
      </c>
      <c r="D189" s="42" t="s">
        <v>157</v>
      </c>
      <c r="E189" s="43" t="s">
        <v>109</v>
      </c>
      <c r="F189" s="46">
        <v>17749</v>
      </c>
      <c r="G189" s="46"/>
      <c r="H189" s="46">
        <v>17749</v>
      </c>
      <c r="I189" s="46"/>
      <c r="J189" s="46">
        <v>17749</v>
      </c>
      <c r="K189" s="46"/>
      <c r="L189" s="79">
        <f t="shared" si="17"/>
        <v>1</v>
      </c>
      <c r="M189" s="79"/>
    </row>
    <row r="190" spans="1:257" s="81" customFormat="1" ht="31.5">
      <c r="A190" s="35" t="s">
        <v>158</v>
      </c>
      <c r="B190" s="17" t="s">
        <v>23</v>
      </c>
      <c r="C190" s="17" t="s">
        <v>159</v>
      </c>
      <c r="D190" s="17"/>
      <c r="E190" s="18"/>
      <c r="F190" s="19">
        <f t="shared" si="24"/>
        <v>19242</v>
      </c>
      <c r="G190" s="19"/>
      <c r="H190" s="19">
        <f t="shared" si="24"/>
        <v>19242</v>
      </c>
      <c r="I190" s="19"/>
      <c r="J190" s="19">
        <f t="shared" si="24"/>
        <v>19242</v>
      </c>
      <c r="K190" s="19"/>
      <c r="L190" s="80">
        <f t="shared" si="17"/>
        <v>1</v>
      </c>
      <c r="M190" s="80"/>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c r="HM190" s="15"/>
      <c r="HN190" s="15"/>
      <c r="HO190" s="15"/>
      <c r="HP190" s="15"/>
      <c r="HQ190" s="15"/>
      <c r="HR190" s="15"/>
      <c r="HS190" s="15"/>
      <c r="HT190" s="15"/>
      <c r="HU190" s="15"/>
      <c r="HV190" s="15"/>
      <c r="HW190" s="15"/>
      <c r="HX190" s="15"/>
      <c r="HY190" s="15"/>
      <c r="HZ190" s="15"/>
      <c r="IA190" s="15"/>
      <c r="IB190" s="15"/>
      <c r="IC190" s="15"/>
      <c r="ID190" s="15"/>
      <c r="IE190" s="15"/>
      <c r="IF190" s="15"/>
      <c r="IG190" s="15"/>
      <c r="IH190" s="15"/>
      <c r="II190" s="15"/>
      <c r="IJ190" s="15"/>
      <c r="IK190" s="15"/>
      <c r="IL190" s="15"/>
      <c r="IM190" s="15"/>
      <c r="IN190" s="15"/>
      <c r="IO190" s="15"/>
      <c r="IP190" s="15"/>
      <c r="IQ190" s="15"/>
      <c r="IR190" s="15"/>
      <c r="IS190" s="15"/>
      <c r="IT190" s="15"/>
      <c r="IU190" s="15"/>
      <c r="IV190" s="15"/>
      <c r="IW190" s="15"/>
    </row>
    <row r="191" spans="1:257">
      <c r="A191" s="25" t="s">
        <v>12</v>
      </c>
      <c r="B191" s="42" t="s">
        <v>23</v>
      </c>
      <c r="C191" s="42" t="s">
        <v>159</v>
      </c>
      <c r="D191" s="42" t="s">
        <v>13</v>
      </c>
      <c r="E191" s="43"/>
      <c r="F191" s="46">
        <f t="shared" si="24"/>
        <v>19242</v>
      </c>
      <c r="G191" s="46"/>
      <c r="H191" s="46">
        <f t="shared" si="24"/>
        <v>19242</v>
      </c>
      <c r="I191" s="46"/>
      <c r="J191" s="46">
        <f t="shared" si="24"/>
        <v>19242</v>
      </c>
      <c r="K191" s="46"/>
      <c r="L191" s="79">
        <f t="shared" si="17"/>
        <v>1</v>
      </c>
      <c r="M191" s="79"/>
    </row>
    <row r="192" spans="1:257">
      <c r="A192" s="25" t="s">
        <v>64</v>
      </c>
      <c r="B192" s="42" t="s">
        <v>23</v>
      </c>
      <c r="C192" s="42" t="s">
        <v>159</v>
      </c>
      <c r="D192" s="42" t="s">
        <v>65</v>
      </c>
      <c r="E192" s="43"/>
      <c r="F192" s="46">
        <f t="shared" si="24"/>
        <v>19242</v>
      </c>
      <c r="G192" s="46"/>
      <c r="H192" s="46">
        <f t="shared" si="24"/>
        <v>19242</v>
      </c>
      <c r="I192" s="46"/>
      <c r="J192" s="46">
        <f t="shared" si="24"/>
        <v>19242</v>
      </c>
      <c r="K192" s="46"/>
      <c r="L192" s="79">
        <f t="shared" si="17"/>
        <v>1</v>
      </c>
      <c r="M192" s="79"/>
    </row>
    <row r="193" spans="1:13">
      <c r="A193" s="25" t="s">
        <v>93</v>
      </c>
      <c r="B193" s="42" t="s">
        <v>23</v>
      </c>
      <c r="C193" s="42" t="s">
        <v>159</v>
      </c>
      <c r="D193" s="42" t="s">
        <v>94</v>
      </c>
      <c r="E193" s="43"/>
      <c r="F193" s="46">
        <f t="shared" si="24"/>
        <v>19242</v>
      </c>
      <c r="G193" s="46"/>
      <c r="H193" s="46">
        <f t="shared" si="24"/>
        <v>19242</v>
      </c>
      <c r="I193" s="46"/>
      <c r="J193" s="46">
        <f t="shared" si="24"/>
        <v>19242</v>
      </c>
      <c r="K193" s="46"/>
      <c r="L193" s="79">
        <f t="shared" si="17"/>
        <v>1</v>
      </c>
      <c r="M193" s="79"/>
    </row>
    <row r="194" spans="1:13">
      <c r="A194" s="25" t="s">
        <v>28</v>
      </c>
      <c r="B194" s="42" t="s">
        <v>23</v>
      </c>
      <c r="C194" s="42" t="s">
        <v>159</v>
      </c>
      <c r="D194" s="42" t="s">
        <v>94</v>
      </c>
      <c r="E194" s="43" t="s">
        <v>29</v>
      </c>
      <c r="F194" s="46">
        <v>19242</v>
      </c>
      <c r="G194" s="46"/>
      <c r="H194" s="46">
        <v>19242</v>
      </c>
      <c r="I194" s="46"/>
      <c r="J194" s="46">
        <v>19242</v>
      </c>
      <c r="K194" s="46"/>
      <c r="L194" s="79">
        <f t="shared" si="17"/>
        <v>1</v>
      </c>
      <c r="M194" s="79"/>
    </row>
    <row r="195" spans="1:13" s="15" customFormat="1" ht="21.75" customHeight="1">
      <c r="A195" s="16" t="s">
        <v>160</v>
      </c>
      <c r="B195" s="17" t="s">
        <v>45</v>
      </c>
      <c r="C195" s="17"/>
      <c r="D195" s="17"/>
      <c r="E195" s="18"/>
      <c r="F195" s="19">
        <f>F203+F215+F221+F255+F273+F196+F241</f>
        <v>92195658.570000008</v>
      </c>
      <c r="G195" s="19">
        <f>G203+G215+G221+G255+G273</f>
        <v>0</v>
      </c>
      <c r="H195" s="19">
        <f>H203+H215+H221+H255+H273+H196+H241</f>
        <v>92195658.570000008</v>
      </c>
      <c r="I195" s="19">
        <f>I203+I215+I221+I255+I273</f>
        <v>0</v>
      </c>
      <c r="J195" s="19">
        <f>J203+J215+J221+J255+J273+J196+J241</f>
        <v>90530978.410000011</v>
      </c>
      <c r="K195" s="19">
        <f>K203+K215+K221+K255+K273</f>
        <v>0</v>
      </c>
      <c r="L195" s="80">
        <f t="shared" si="17"/>
        <v>0.98194405044857858</v>
      </c>
      <c r="M195" s="80"/>
    </row>
    <row r="196" spans="1:13" s="15" customFormat="1" ht="22.5" hidden="1" customHeight="1">
      <c r="A196" s="16" t="s">
        <v>161</v>
      </c>
      <c r="B196" s="17" t="s">
        <v>45</v>
      </c>
      <c r="C196" s="17" t="s">
        <v>9</v>
      </c>
      <c r="D196" s="17"/>
      <c r="E196" s="18"/>
      <c r="F196" s="19">
        <f t="shared" ref="F196:J199" si="25">F197</f>
        <v>0</v>
      </c>
      <c r="G196" s="19"/>
      <c r="H196" s="19">
        <f t="shared" si="25"/>
        <v>0</v>
      </c>
      <c r="I196" s="19"/>
      <c r="J196" s="19">
        <f t="shared" si="25"/>
        <v>0</v>
      </c>
      <c r="K196" s="19"/>
      <c r="L196" s="80" t="e">
        <f t="shared" si="17"/>
        <v>#DIV/0!</v>
      </c>
      <c r="M196" s="80"/>
    </row>
    <row r="197" spans="1:13" s="15" customFormat="1" ht="23.25" hidden="1" customHeight="1">
      <c r="A197" s="35" t="s">
        <v>12</v>
      </c>
      <c r="B197" s="17" t="s">
        <v>45</v>
      </c>
      <c r="C197" s="17" t="s">
        <v>9</v>
      </c>
      <c r="D197" s="22" t="s">
        <v>13</v>
      </c>
      <c r="E197" s="18"/>
      <c r="F197" s="19">
        <f t="shared" si="25"/>
        <v>0</v>
      </c>
      <c r="G197" s="19"/>
      <c r="H197" s="19">
        <f t="shared" si="25"/>
        <v>0</v>
      </c>
      <c r="I197" s="19"/>
      <c r="J197" s="19">
        <f t="shared" si="25"/>
        <v>0</v>
      </c>
      <c r="K197" s="19"/>
      <c r="L197" s="80" t="e">
        <f t="shared" si="17"/>
        <v>#DIV/0!</v>
      </c>
      <c r="M197" s="80"/>
    </row>
    <row r="198" spans="1:13" s="15" customFormat="1" hidden="1">
      <c r="A198" s="16" t="s">
        <v>64</v>
      </c>
      <c r="B198" s="17" t="s">
        <v>45</v>
      </c>
      <c r="C198" s="17" t="s">
        <v>9</v>
      </c>
      <c r="D198" s="22" t="s">
        <v>65</v>
      </c>
      <c r="E198" s="18"/>
      <c r="F198" s="19">
        <f t="shared" si="25"/>
        <v>0</v>
      </c>
      <c r="G198" s="19"/>
      <c r="H198" s="19">
        <f t="shared" si="25"/>
        <v>0</v>
      </c>
      <c r="I198" s="19"/>
      <c r="J198" s="19">
        <f t="shared" si="25"/>
        <v>0</v>
      </c>
      <c r="K198" s="19"/>
      <c r="L198" s="80" t="e">
        <f t="shared" si="17"/>
        <v>#DIV/0!</v>
      </c>
      <c r="M198" s="80"/>
    </row>
    <row r="199" spans="1:13" s="15" customFormat="1" ht="31.5" hidden="1">
      <c r="A199" s="16" t="s">
        <v>150</v>
      </c>
      <c r="B199" s="17" t="s">
        <v>45</v>
      </c>
      <c r="C199" s="17" t="s">
        <v>9</v>
      </c>
      <c r="D199" s="49" t="s">
        <v>151</v>
      </c>
      <c r="E199" s="92"/>
      <c r="F199" s="19">
        <f t="shared" si="25"/>
        <v>0</v>
      </c>
      <c r="G199" s="19"/>
      <c r="H199" s="19">
        <f t="shared" si="25"/>
        <v>0</v>
      </c>
      <c r="I199" s="19"/>
      <c r="J199" s="19">
        <f t="shared" si="25"/>
        <v>0</v>
      </c>
      <c r="K199" s="19"/>
      <c r="L199" s="80" t="e">
        <f t="shared" si="17"/>
        <v>#DIV/0!</v>
      </c>
      <c r="M199" s="80"/>
    </row>
    <row r="200" spans="1:13" s="15" customFormat="1" ht="94.5" hidden="1">
      <c r="A200" s="16" t="s">
        <v>162</v>
      </c>
      <c r="B200" s="17" t="s">
        <v>45</v>
      </c>
      <c r="C200" s="17" t="s">
        <v>9</v>
      </c>
      <c r="D200" s="17" t="s">
        <v>163</v>
      </c>
      <c r="E200" s="18"/>
      <c r="F200" s="19">
        <f>SUM(F201:F202)</f>
        <v>0</v>
      </c>
      <c r="G200" s="19"/>
      <c r="H200" s="19">
        <f>SUM(H201:H202)</f>
        <v>0</v>
      </c>
      <c r="I200" s="19"/>
      <c r="J200" s="19">
        <f>SUM(J201:J202)</f>
        <v>0</v>
      </c>
      <c r="K200" s="19"/>
      <c r="L200" s="80" t="e">
        <f t="shared" ref="L200:L263" si="26">J200/H200</f>
        <v>#DIV/0!</v>
      </c>
      <c r="M200" s="80"/>
    </row>
    <row r="201" spans="1:13" s="15" customFormat="1" ht="31.5" hidden="1">
      <c r="A201" s="35" t="s">
        <v>107</v>
      </c>
      <c r="B201" s="17" t="s">
        <v>45</v>
      </c>
      <c r="C201" s="17" t="s">
        <v>9</v>
      </c>
      <c r="D201" s="17" t="s">
        <v>163</v>
      </c>
      <c r="E201" s="18" t="s">
        <v>109</v>
      </c>
      <c r="F201" s="19"/>
      <c r="G201" s="19"/>
      <c r="H201" s="19"/>
      <c r="I201" s="19"/>
      <c r="J201" s="19"/>
      <c r="K201" s="19"/>
      <c r="L201" s="80" t="e">
        <f t="shared" si="26"/>
        <v>#DIV/0!</v>
      </c>
      <c r="M201" s="80"/>
    </row>
    <row r="202" spans="1:13" s="15" customFormat="1" hidden="1">
      <c r="A202" s="21" t="s">
        <v>36</v>
      </c>
      <c r="B202" s="17" t="s">
        <v>45</v>
      </c>
      <c r="C202" s="17" t="s">
        <v>9</v>
      </c>
      <c r="D202" s="17" t="s">
        <v>163</v>
      </c>
      <c r="E202" s="18" t="s">
        <v>37</v>
      </c>
      <c r="F202" s="19"/>
      <c r="G202" s="19"/>
      <c r="H202" s="19"/>
      <c r="I202" s="19"/>
      <c r="J202" s="19"/>
      <c r="K202" s="19"/>
      <c r="L202" s="80" t="e">
        <f t="shared" si="26"/>
        <v>#DIV/0!</v>
      </c>
      <c r="M202" s="80"/>
    </row>
    <row r="203" spans="1:13" s="15" customFormat="1">
      <c r="A203" s="16" t="s">
        <v>164</v>
      </c>
      <c r="B203" s="17" t="s">
        <v>45</v>
      </c>
      <c r="C203" s="17" t="s">
        <v>11</v>
      </c>
      <c r="D203" s="17"/>
      <c r="E203" s="18"/>
      <c r="F203" s="19">
        <f t="shared" ref="F203:J205" si="27">F204</f>
        <v>40857870.649999999</v>
      </c>
      <c r="G203" s="19">
        <f>G204</f>
        <v>0</v>
      </c>
      <c r="H203" s="19">
        <f t="shared" si="27"/>
        <v>40857870.649999999</v>
      </c>
      <c r="I203" s="19">
        <f>I204</f>
        <v>0</v>
      </c>
      <c r="J203" s="19">
        <f t="shared" si="27"/>
        <v>40187276.259999998</v>
      </c>
      <c r="K203" s="19">
        <f>K204</f>
        <v>0</v>
      </c>
      <c r="L203" s="80">
        <f t="shared" si="26"/>
        <v>0.9835871429584645</v>
      </c>
      <c r="M203" s="80"/>
    </row>
    <row r="204" spans="1:13" s="15" customFormat="1" ht="31.5">
      <c r="A204" s="33" t="s">
        <v>46</v>
      </c>
      <c r="B204" s="42" t="s">
        <v>45</v>
      </c>
      <c r="C204" s="42" t="s">
        <v>11</v>
      </c>
      <c r="D204" s="44">
        <v>7500000000</v>
      </c>
      <c r="E204" s="45" t="s">
        <v>113</v>
      </c>
      <c r="F204" s="47">
        <f t="shared" si="27"/>
        <v>40857870.649999999</v>
      </c>
      <c r="G204" s="47"/>
      <c r="H204" s="47">
        <f t="shared" si="27"/>
        <v>40857870.649999999</v>
      </c>
      <c r="I204" s="47"/>
      <c r="J204" s="47">
        <f t="shared" si="27"/>
        <v>40187276.259999998</v>
      </c>
      <c r="K204" s="47"/>
      <c r="L204" s="79">
        <f t="shared" si="26"/>
        <v>0.9835871429584645</v>
      </c>
      <c r="M204" s="79"/>
    </row>
    <row r="205" spans="1:13" s="15" customFormat="1" ht="51.75" customHeight="1">
      <c r="A205" s="32" t="s">
        <v>165</v>
      </c>
      <c r="B205" s="42" t="s">
        <v>45</v>
      </c>
      <c r="C205" s="42" t="s">
        <v>11</v>
      </c>
      <c r="D205" s="44">
        <v>7530000000</v>
      </c>
      <c r="E205" s="45" t="s">
        <v>113</v>
      </c>
      <c r="F205" s="47">
        <f t="shared" si="27"/>
        <v>40857870.649999999</v>
      </c>
      <c r="G205" s="47"/>
      <c r="H205" s="47">
        <f t="shared" si="27"/>
        <v>40857870.649999999</v>
      </c>
      <c r="I205" s="47"/>
      <c r="J205" s="47">
        <f t="shared" si="27"/>
        <v>40187276.259999998</v>
      </c>
      <c r="K205" s="47"/>
      <c r="L205" s="79">
        <f t="shared" si="26"/>
        <v>0.9835871429584645</v>
      </c>
      <c r="M205" s="79"/>
    </row>
    <row r="206" spans="1:13" s="15" customFormat="1" ht="47.25" customHeight="1">
      <c r="A206" s="36" t="s">
        <v>166</v>
      </c>
      <c r="B206" s="42" t="s">
        <v>45</v>
      </c>
      <c r="C206" s="42" t="s">
        <v>11</v>
      </c>
      <c r="D206" s="44">
        <v>7530100000</v>
      </c>
      <c r="E206" s="45"/>
      <c r="F206" s="47">
        <f>F207+F211+F209+F213</f>
        <v>40857870.649999999</v>
      </c>
      <c r="G206" s="47"/>
      <c r="H206" s="47">
        <f>H207+H211+H209+H213</f>
        <v>40857870.649999999</v>
      </c>
      <c r="I206" s="47"/>
      <c r="J206" s="47">
        <f>J207+J211+J209+J213</f>
        <v>40187276.259999998</v>
      </c>
      <c r="K206" s="47"/>
      <c r="L206" s="79">
        <f t="shared" si="26"/>
        <v>0.9835871429584645</v>
      </c>
      <c r="M206" s="79"/>
    </row>
    <row r="207" spans="1:13" s="15" customFormat="1" ht="34.5" customHeight="1">
      <c r="A207" s="25" t="s">
        <v>167</v>
      </c>
      <c r="B207" s="42" t="s">
        <v>45</v>
      </c>
      <c r="C207" s="42" t="s">
        <v>11</v>
      </c>
      <c r="D207" s="44">
        <v>7530170720</v>
      </c>
      <c r="E207" s="45"/>
      <c r="F207" s="47">
        <f>F208</f>
        <v>38814977.119999997</v>
      </c>
      <c r="G207" s="47"/>
      <c r="H207" s="47">
        <f>H208</f>
        <v>38814977.119999997</v>
      </c>
      <c r="I207" s="47"/>
      <c r="J207" s="47">
        <f>J208</f>
        <v>38177912.439999998</v>
      </c>
      <c r="K207" s="47"/>
      <c r="L207" s="79">
        <f t="shared" si="26"/>
        <v>0.98358714271477077</v>
      </c>
      <c r="M207" s="79"/>
    </row>
    <row r="208" spans="1:13" s="15" customFormat="1" ht="31.5">
      <c r="A208" s="25" t="s">
        <v>34</v>
      </c>
      <c r="B208" s="44" t="s">
        <v>45</v>
      </c>
      <c r="C208" s="44" t="s">
        <v>11</v>
      </c>
      <c r="D208" s="44">
        <v>7530170720</v>
      </c>
      <c r="E208" s="45">
        <v>200</v>
      </c>
      <c r="F208" s="47">
        <v>38814977.119999997</v>
      </c>
      <c r="G208" s="47"/>
      <c r="H208" s="47">
        <v>38814977.119999997</v>
      </c>
      <c r="I208" s="47"/>
      <c r="J208" s="47">
        <v>38177912.439999998</v>
      </c>
      <c r="K208" s="47"/>
      <c r="L208" s="79">
        <f t="shared" si="26"/>
        <v>0.98358714271477077</v>
      </c>
      <c r="M208" s="79"/>
    </row>
    <row r="209" spans="1:13" s="15" customFormat="1" ht="63" hidden="1">
      <c r="A209" s="25" t="s">
        <v>168</v>
      </c>
      <c r="B209" s="44" t="s">
        <v>45</v>
      </c>
      <c r="C209" s="44" t="s">
        <v>11</v>
      </c>
      <c r="D209" s="44" t="s">
        <v>169</v>
      </c>
      <c r="E209" s="45"/>
      <c r="F209" s="47">
        <f>F210</f>
        <v>0</v>
      </c>
      <c r="G209" s="47"/>
      <c r="H209" s="47">
        <f>H210</f>
        <v>0</v>
      </c>
      <c r="I209" s="47"/>
      <c r="J209" s="47">
        <f>J210</f>
        <v>0</v>
      </c>
      <c r="K209" s="47"/>
      <c r="L209" s="79" t="e">
        <f t="shared" si="26"/>
        <v>#DIV/0!</v>
      </c>
      <c r="M209" s="79"/>
    </row>
    <row r="210" spans="1:13" s="15" customFormat="1" ht="31.5" hidden="1">
      <c r="A210" s="25" t="s">
        <v>34</v>
      </c>
      <c r="B210" s="44" t="s">
        <v>45</v>
      </c>
      <c r="C210" s="44" t="s">
        <v>11</v>
      </c>
      <c r="D210" s="44" t="s">
        <v>169</v>
      </c>
      <c r="E210" s="45">
        <v>200</v>
      </c>
      <c r="F210" s="47"/>
      <c r="G210" s="47"/>
      <c r="H210" s="47"/>
      <c r="I210" s="47"/>
      <c r="J210" s="47"/>
      <c r="K210" s="47"/>
      <c r="L210" s="79" t="e">
        <f t="shared" si="26"/>
        <v>#DIV/0!</v>
      </c>
      <c r="M210" s="79"/>
    </row>
    <row r="211" spans="1:13" s="15" customFormat="1" ht="47.25">
      <c r="A211" s="25" t="s">
        <v>170</v>
      </c>
      <c r="B211" s="44" t="s">
        <v>45</v>
      </c>
      <c r="C211" s="44" t="s">
        <v>11</v>
      </c>
      <c r="D211" s="44" t="s">
        <v>171</v>
      </c>
      <c r="E211" s="45"/>
      <c r="F211" s="47">
        <f>F212</f>
        <v>2042893.53</v>
      </c>
      <c r="G211" s="47"/>
      <c r="H211" s="47">
        <f>H212</f>
        <v>2042893.53</v>
      </c>
      <c r="I211" s="47"/>
      <c r="J211" s="47">
        <f>J212</f>
        <v>2009363.82</v>
      </c>
      <c r="K211" s="47"/>
      <c r="L211" s="79">
        <f t="shared" si="26"/>
        <v>0.98358714758864596</v>
      </c>
      <c r="M211" s="79"/>
    </row>
    <row r="212" spans="1:13" s="15" customFormat="1" ht="31.5">
      <c r="A212" s="25" t="s">
        <v>34</v>
      </c>
      <c r="B212" s="44" t="s">
        <v>45</v>
      </c>
      <c r="C212" s="44" t="s">
        <v>11</v>
      </c>
      <c r="D212" s="44" t="s">
        <v>171</v>
      </c>
      <c r="E212" s="45">
        <v>200</v>
      </c>
      <c r="F212" s="47">
        <v>2042893.53</v>
      </c>
      <c r="G212" s="47"/>
      <c r="H212" s="47">
        <v>2042893.53</v>
      </c>
      <c r="I212" s="47"/>
      <c r="J212" s="47">
        <v>2009363.82</v>
      </c>
      <c r="K212" s="47"/>
      <c r="L212" s="79">
        <f t="shared" si="26"/>
        <v>0.98358714758864596</v>
      </c>
      <c r="M212" s="79"/>
    </row>
    <row r="213" spans="1:13" s="15" customFormat="1" ht="47.25" hidden="1">
      <c r="A213" s="25" t="s">
        <v>170</v>
      </c>
      <c r="B213" s="44" t="s">
        <v>45</v>
      </c>
      <c r="C213" s="44" t="s">
        <v>11</v>
      </c>
      <c r="D213" s="44" t="s">
        <v>172</v>
      </c>
      <c r="E213" s="45"/>
      <c r="F213" s="47">
        <f>F214</f>
        <v>0</v>
      </c>
      <c r="G213" s="47"/>
      <c r="H213" s="47">
        <f>H214</f>
        <v>0</v>
      </c>
      <c r="I213" s="47"/>
      <c r="J213" s="47">
        <f>J214</f>
        <v>0</v>
      </c>
      <c r="K213" s="47"/>
      <c r="L213" s="79" t="e">
        <f t="shared" si="26"/>
        <v>#DIV/0!</v>
      </c>
      <c r="M213" s="79"/>
    </row>
    <row r="214" spans="1:13" s="15" customFormat="1" ht="31.5" hidden="1">
      <c r="A214" s="25" t="s">
        <v>34</v>
      </c>
      <c r="B214" s="44" t="s">
        <v>45</v>
      </c>
      <c r="C214" s="44" t="s">
        <v>11</v>
      </c>
      <c r="D214" s="44" t="s">
        <v>172</v>
      </c>
      <c r="E214" s="45">
        <v>200</v>
      </c>
      <c r="F214" s="47"/>
      <c r="G214" s="47"/>
      <c r="H214" s="47"/>
      <c r="I214" s="47"/>
      <c r="J214" s="47"/>
      <c r="K214" s="47"/>
      <c r="L214" s="79" t="e">
        <f t="shared" si="26"/>
        <v>#DIV/0!</v>
      </c>
      <c r="M214" s="79"/>
    </row>
    <row r="215" spans="1:13" s="15" customFormat="1" hidden="1">
      <c r="A215" s="16" t="s">
        <v>173</v>
      </c>
      <c r="B215" s="17" t="s">
        <v>45</v>
      </c>
      <c r="C215" s="17" t="s">
        <v>69</v>
      </c>
      <c r="D215" s="42"/>
      <c r="E215" s="43"/>
      <c r="F215" s="19">
        <f t="shared" ref="F215:J222" si="28">F216</f>
        <v>0</v>
      </c>
      <c r="G215" s="19">
        <f>G216</f>
        <v>0</v>
      </c>
      <c r="H215" s="19">
        <f t="shared" si="28"/>
        <v>0</v>
      </c>
      <c r="I215" s="19">
        <f>I216</f>
        <v>0</v>
      </c>
      <c r="J215" s="19">
        <f t="shared" si="28"/>
        <v>0</v>
      </c>
      <c r="K215" s="19">
        <f>K216</f>
        <v>0</v>
      </c>
      <c r="L215" s="79" t="e">
        <f t="shared" si="26"/>
        <v>#DIV/0!</v>
      </c>
      <c r="M215" s="79"/>
    </row>
    <row r="216" spans="1:13" s="15" customFormat="1" ht="31.5" hidden="1">
      <c r="A216" s="28" t="s">
        <v>174</v>
      </c>
      <c r="B216" s="42" t="s">
        <v>45</v>
      </c>
      <c r="C216" s="42" t="s">
        <v>69</v>
      </c>
      <c r="D216" s="42" t="s">
        <v>175</v>
      </c>
      <c r="E216" s="43"/>
      <c r="F216" s="46">
        <f t="shared" si="28"/>
        <v>0</v>
      </c>
      <c r="G216" s="46"/>
      <c r="H216" s="46">
        <f t="shared" si="28"/>
        <v>0</v>
      </c>
      <c r="I216" s="46"/>
      <c r="J216" s="46">
        <f t="shared" si="28"/>
        <v>0</v>
      </c>
      <c r="K216" s="46"/>
      <c r="L216" s="79" t="e">
        <f t="shared" si="26"/>
        <v>#DIV/0!</v>
      </c>
      <c r="M216" s="79"/>
    </row>
    <row r="217" spans="1:13" s="15" customFormat="1" ht="36.75" hidden="1" customHeight="1">
      <c r="A217" s="28" t="s">
        <v>176</v>
      </c>
      <c r="B217" s="42" t="s">
        <v>45</v>
      </c>
      <c r="C217" s="42" t="s">
        <v>69</v>
      </c>
      <c r="D217" s="42" t="s">
        <v>177</v>
      </c>
      <c r="E217" s="43"/>
      <c r="F217" s="46">
        <f t="shared" si="28"/>
        <v>0</v>
      </c>
      <c r="G217" s="46"/>
      <c r="H217" s="46">
        <f t="shared" si="28"/>
        <v>0</v>
      </c>
      <c r="I217" s="46"/>
      <c r="J217" s="46">
        <f t="shared" si="28"/>
        <v>0</v>
      </c>
      <c r="K217" s="46"/>
      <c r="L217" s="79" t="e">
        <f t="shared" si="26"/>
        <v>#DIV/0!</v>
      </c>
      <c r="M217" s="79"/>
    </row>
    <row r="218" spans="1:13" s="15" customFormat="1" ht="37.5" hidden="1" customHeight="1">
      <c r="A218" s="28" t="s">
        <v>178</v>
      </c>
      <c r="B218" s="42" t="s">
        <v>45</v>
      </c>
      <c r="C218" s="42" t="s">
        <v>69</v>
      </c>
      <c r="D218" s="42" t="s">
        <v>179</v>
      </c>
      <c r="E218" s="43"/>
      <c r="F218" s="46">
        <f t="shared" si="28"/>
        <v>0</v>
      </c>
      <c r="G218" s="46"/>
      <c r="H218" s="46">
        <f t="shared" si="28"/>
        <v>0</v>
      </c>
      <c r="I218" s="46"/>
      <c r="J218" s="46">
        <f t="shared" si="28"/>
        <v>0</v>
      </c>
      <c r="K218" s="46"/>
      <c r="L218" s="79" t="e">
        <f t="shared" si="26"/>
        <v>#DIV/0!</v>
      </c>
      <c r="M218" s="79"/>
    </row>
    <row r="219" spans="1:13" s="15" customFormat="1" hidden="1">
      <c r="A219" s="28" t="s">
        <v>99</v>
      </c>
      <c r="B219" s="42" t="s">
        <v>45</v>
      </c>
      <c r="C219" s="42" t="s">
        <v>69</v>
      </c>
      <c r="D219" s="42" t="s">
        <v>180</v>
      </c>
      <c r="E219" s="43"/>
      <c r="F219" s="46">
        <f t="shared" si="28"/>
        <v>0</v>
      </c>
      <c r="G219" s="46"/>
      <c r="H219" s="46">
        <f t="shared" si="28"/>
        <v>0</v>
      </c>
      <c r="I219" s="46"/>
      <c r="J219" s="46">
        <f t="shared" si="28"/>
        <v>0</v>
      </c>
      <c r="K219" s="46"/>
      <c r="L219" s="79" t="e">
        <f t="shared" si="26"/>
        <v>#DIV/0!</v>
      </c>
      <c r="M219" s="79"/>
    </row>
    <row r="220" spans="1:13" s="15" customFormat="1" hidden="1">
      <c r="A220" s="28" t="s">
        <v>36</v>
      </c>
      <c r="B220" s="42" t="s">
        <v>45</v>
      </c>
      <c r="C220" s="42" t="s">
        <v>69</v>
      </c>
      <c r="D220" s="42" t="s">
        <v>180</v>
      </c>
      <c r="E220" s="45">
        <v>800</v>
      </c>
      <c r="F220" s="46">
        <v>0</v>
      </c>
      <c r="G220" s="46"/>
      <c r="H220" s="46">
        <v>0</v>
      </c>
      <c r="I220" s="46"/>
      <c r="J220" s="46">
        <v>0</v>
      </c>
      <c r="K220" s="46"/>
      <c r="L220" s="79" t="e">
        <f t="shared" si="26"/>
        <v>#DIV/0!</v>
      </c>
      <c r="M220" s="79"/>
    </row>
    <row r="221" spans="1:13" s="86" customFormat="1">
      <c r="A221" s="82" t="s">
        <v>181</v>
      </c>
      <c r="B221" s="83" t="s">
        <v>45</v>
      </c>
      <c r="C221" s="83" t="s">
        <v>182</v>
      </c>
      <c r="D221" s="83"/>
      <c r="E221" s="84"/>
      <c r="F221" s="85">
        <f t="shared" si="28"/>
        <v>45043549.770000003</v>
      </c>
      <c r="G221" s="85">
        <f>G222</f>
        <v>0</v>
      </c>
      <c r="H221" s="85">
        <f t="shared" si="28"/>
        <v>45043549.770000003</v>
      </c>
      <c r="I221" s="85">
        <f>I222</f>
        <v>0</v>
      </c>
      <c r="J221" s="85">
        <f t="shared" si="28"/>
        <v>44897479.920000002</v>
      </c>
      <c r="K221" s="85">
        <f>K222</f>
        <v>0</v>
      </c>
      <c r="L221" s="80">
        <f t="shared" si="26"/>
        <v>0.99675714168297436</v>
      </c>
      <c r="M221" s="80"/>
    </row>
    <row r="222" spans="1:13" s="15" customFormat="1" ht="47.25">
      <c r="A222" s="33" t="s">
        <v>183</v>
      </c>
      <c r="B222" s="44" t="s">
        <v>45</v>
      </c>
      <c r="C222" s="44" t="s">
        <v>182</v>
      </c>
      <c r="D222" s="42" t="s">
        <v>184</v>
      </c>
      <c r="E222" s="45"/>
      <c r="F222" s="46">
        <f t="shared" si="28"/>
        <v>45043549.770000003</v>
      </c>
      <c r="G222" s="46"/>
      <c r="H222" s="46">
        <f t="shared" si="28"/>
        <v>45043549.770000003</v>
      </c>
      <c r="I222" s="46"/>
      <c r="J222" s="46">
        <f t="shared" si="28"/>
        <v>44897479.920000002</v>
      </c>
      <c r="K222" s="46"/>
      <c r="L222" s="79">
        <f t="shared" si="26"/>
        <v>0.99675714168297436</v>
      </c>
      <c r="M222" s="79"/>
    </row>
    <row r="223" spans="1:13" s="15" customFormat="1" ht="32.25" customHeight="1">
      <c r="A223" s="39" t="s">
        <v>185</v>
      </c>
      <c r="B223" s="44" t="s">
        <v>45</v>
      </c>
      <c r="C223" s="44" t="s">
        <v>182</v>
      </c>
      <c r="D223" s="42" t="s">
        <v>186</v>
      </c>
      <c r="E223" s="45"/>
      <c r="F223" s="46">
        <f>F224+F231+F234+F237</f>
        <v>45043549.770000003</v>
      </c>
      <c r="G223" s="46"/>
      <c r="H223" s="46">
        <f>H224+H231+H234+H237</f>
        <v>45043549.770000003</v>
      </c>
      <c r="I223" s="46"/>
      <c r="J223" s="46">
        <f>J224+J231+J234+J237</f>
        <v>44897479.920000002</v>
      </c>
      <c r="K223" s="46"/>
      <c r="L223" s="79">
        <f t="shared" si="26"/>
        <v>0.99675714168297436</v>
      </c>
      <c r="M223" s="79"/>
    </row>
    <row r="224" spans="1:13" s="15" customFormat="1" ht="32.25" customHeight="1">
      <c r="A224" s="39" t="s">
        <v>187</v>
      </c>
      <c r="B224" s="44" t="s">
        <v>45</v>
      </c>
      <c r="C224" s="44" t="s">
        <v>182</v>
      </c>
      <c r="D224" s="42" t="s">
        <v>188</v>
      </c>
      <c r="E224" s="45"/>
      <c r="F224" s="46">
        <f>F227+F229+F225</f>
        <v>44603549.770000003</v>
      </c>
      <c r="G224" s="46"/>
      <c r="H224" s="46">
        <f>H227+H229+H225</f>
        <v>44603549.770000003</v>
      </c>
      <c r="I224" s="46"/>
      <c r="J224" s="46">
        <f>J227+J229+J225</f>
        <v>44599822.420000002</v>
      </c>
      <c r="K224" s="46"/>
      <c r="L224" s="79">
        <f t="shared" si="26"/>
        <v>0.99991643378118511</v>
      </c>
      <c r="M224" s="79"/>
    </row>
    <row r="225" spans="1:13" s="15" customFormat="1" ht="32.25" hidden="1" customHeight="1">
      <c r="A225" s="28" t="s">
        <v>99</v>
      </c>
      <c r="B225" s="44" t="s">
        <v>45</v>
      </c>
      <c r="C225" s="44" t="s">
        <v>182</v>
      </c>
      <c r="D225" s="42" t="s">
        <v>189</v>
      </c>
      <c r="E225" s="45"/>
      <c r="F225" s="46">
        <f>F226</f>
        <v>0</v>
      </c>
      <c r="G225" s="46"/>
      <c r="H225" s="46">
        <f>H226</f>
        <v>0</v>
      </c>
      <c r="I225" s="46"/>
      <c r="J225" s="46">
        <f>J226</f>
        <v>0</v>
      </c>
      <c r="K225" s="46"/>
      <c r="L225" s="79" t="e">
        <f t="shared" si="26"/>
        <v>#DIV/0!</v>
      </c>
      <c r="M225" s="79"/>
    </row>
    <row r="226" spans="1:13" s="15" customFormat="1" ht="32.25" hidden="1" customHeight="1">
      <c r="A226" s="28" t="s">
        <v>36</v>
      </c>
      <c r="B226" s="44" t="s">
        <v>45</v>
      </c>
      <c r="C226" s="44" t="s">
        <v>182</v>
      </c>
      <c r="D226" s="42" t="s">
        <v>189</v>
      </c>
      <c r="E226" s="45">
        <v>800</v>
      </c>
      <c r="F226" s="46"/>
      <c r="G226" s="46"/>
      <c r="H226" s="46"/>
      <c r="I226" s="46"/>
      <c r="J226" s="46"/>
      <c r="K226" s="46"/>
      <c r="L226" s="79" t="e">
        <f t="shared" si="26"/>
        <v>#DIV/0!</v>
      </c>
      <c r="M226" s="79"/>
    </row>
    <row r="227" spans="1:13" s="15" customFormat="1" ht="51.75" customHeight="1">
      <c r="A227" s="48" t="s">
        <v>190</v>
      </c>
      <c r="B227" s="44" t="s">
        <v>45</v>
      </c>
      <c r="C227" s="44" t="s">
        <v>182</v>
      </c>
      <c r="D227" s="42" t="s">
        <v>191</v>
      </c>
      <c r="E227" s="45"/>
      <c r="F227" s="46">
        <f>F228</f>
        <v>42373372.280000001</v>
      </c>
      <c r="G227" s="46"/>
      <c r="H227" s="46">
        <f>H228</f>
        <v>42373372.280000001</v>
      </c>
      <c r="I227" s="46"/>
      <c r="J227" s="46">
        <f>J228</f>
        <v>42369831.310000002</v>
      </c>
      <c r="K227" s="46"/>
      <c r="L227" s="79">
        <f t="shared" si="26"/>
        <v>0.99991643407617881</v>
      </c>
      <c r="M227" s="79"/>
    </row>
    <row r="228" spans="1:13" s="15" customFormat="1" ht="24.75" customHeight="1">
      <c r="A228" s="28" t="s">
        <v>36</v>
      </c>
      <c r="B228" s="44" t="s">
        <v>45</v>
      </c>
      <c r="C228" s="44" t="s">
        <v>182</v>
      </c>
      <c r="D228" s="42" t="s">
        <v>191</v>
      </c>
      <c r="E228" s="45">
        <v>800</v>
      </c>
      <c r="F228" s="46">
        <v>42373372.280000001</v>
      </c>
      <c r="G228" s="46"/>
      <c r="H228" s="46">
        <v>42373372.280000001</v>
      </c>
      <c r="I228" s="46"/>
      <c r="J228" s="46">
        <v>42369831.310000002</v>
      </c>
      <c r="K228" s="46"/>
      <c r="L228" s="79">
        <f t="shared" si="26"/>
        <v>0.99991643407617881</v>
      </c>
      <c r="M228" s="79"/>
    </row>
    <row r="229" spans="1:13" s="15" customFormat="1" ht="47.25" customHeight="1">
      <c r="A229" s="39" t="s">
        <v>192</v>
      </c>
      <c r="B229" s="44" t="s">
        <v>45</v>
      </c>
      <c r="C229" s="44" t="s">
        <v>182</v>
      </c>
      <c r="D229" s="42" t="s">
        <v>193</v>
      </c>
      <c r="E229" s="45"/>
      <c r="F229" s="46">
        <f>F230</f>
        <v>2230177.4900000002</v>
      </c>
      <c r="G229" s="46"/>
      <c r="H229" s="46">
        <f>H230</f>
        <v>2230177.4900000002</v>
      </c>
      <c r="I229" s="46"/>
      <c r="J229" s="46">
        <f>J230</f>
        <v>2229991.11</v>
      </c>
      <c r="K229" s="46"/>
      <c r="L229" s="79">
        <f t="shared" si="26"/>
        <v>0.9999164281763061</v>
      </c>
      <c r="M229" s="79"/>
    </row>
    <row r="230" spans="1:13" s="15" customFormat="1">
      <c r="A230" s="28" t="s">
        <v>36</v>
      </c>
      <c r="B230" s="44" t="s">
        <v>45</v>
      </c>
      <c r="C230" s="44" t="s">
        <v>182</v>
      </c>
      <c r="D230" s="42" t="s">
        <v>193</v>
      </c>
      <c r="E230" s="45">
        <v>800</v>
      </c>
      <c r="F230" s="46">
        <v>2230177.4900000002</v>
      </c>
      <c r="G230" s="46"/>
      <c r="H230" s="46">
        <v>2230177.4900000002</v>
      </c>
      <c r="I230" s="46"/>
      <c r="J230" s="46">
        <v>2229991.11</v>
      </c>
      <c r="K230" s="46"/>
      <c r="L230" s="79">
        <f t="shared" si="26"/>
        <v>0.9999164281763061</v>
      </c>
      <c r="M230" s="79"/>
    </row>
    <row r="231" spans="1:13" s="15" customFormat="1" ht="47.25" hidden="1">
      <c r="A231" s="39" t="s">
        <v>194</v>
      </c>
      <c r="B231" s="44" t="s">
        <v>45</v>
      </c>
      <c r="C231" s="44" t="s">
        <v>182</v>
      </c>
      <c r="D231" s="42" t="s">
        <v>195</v>
      </c>
      <c r="E231" s="45"/>
      <c r="F231" s="46">
        <f t="shared" ref="F231:J237" si="29">F232</f>
        <v>0</v>
      </c>
      <c r="G231" s="46"/>
      <c r="H231" s="46">
        <f t="shared" si="29"/>
        <v>0</v>
      </c>
      <c r="I231" s="46"/>
      <c r="J231" s="46">
        <f t="shared" si="29"/>
        <v>0</v>
      </c>
      <c r="K231" s="46"/>
      <c r="L231" s="79" t="e">
        <f t="shared" si="26"/>
        <v>#DIV/0!</v>
      </c>
      <c r="M231" s="79"/>
    </row>
    <row r="232" spans="1:13" s="15" customFormat="1" hidden="1">
      <c r="A232" s="32" t="s">
        <v>99</v>
      </c>
      <c r="B232" s="44" t="s">
        <v>45</v>
      </c>
      <c r="C232" s="44" t="s">
        <v>182</v>
      </c>
      <c r="D232" s="42" t="s">
        <v>196</v>
      </c>
      <c r="E232" s="45"/>
      <c r="F232" s="46">
        <f t="shared" si="29"/>
        <v>0</v>
      </c>
      <c r="G232" s="46"/>
      <c r="H232" s="46">
        <f t="shared" si="29"/>
        <v>0</v>
      </c>
      <c r="I232" s="46"/>
      <c r="J232" s="46">
        <f t="shared" si="29"/>
        <v>0</v>
      </c>
      <c r="K232" s="46"/>
      <c r="L232" s="79" t="e">
        <f t="shared" si="26"/>
        <v>#DIV/0!</v>
      </c>
      <c r="M232" s="79"/>
    </row>
    <row r="233" spans="1:13" s="15" customFormat="1" ht="31.5" hidden="1">
      <c r="A233" s="25" t="s">
        <v>34</v>
      </c>
      <c r="B233" s="44" t="s">
        <v>45</v>
      </c>
      <c r="C233" s="44" t="s">
        <v>182</v>
      </c>
      <c r="D233" s="42" t="s">
        <v>196</v>
      </c>
      <c r="E233" s="45">
        <v>200</v>
      </c>
      <c r="F233" s="46">
        <v>0</v>
      </c>
      <c r="G233" s="46"/>
      <c r="H233" s="46">
        <v>0</v>
      </c>
      <c r="I233" s="46"/>
      <c r="J233" s="46">
        <v>0</v>
      </c>
      <c r="K233" s="46"/>
      <c r="L233" s="79" t="e">
        <f t="shared" si="26"/>
        <v>#DIV/0!</v>
      </c>
      <c r="M233" s="79"/>
    </row>
    <row r="234" spans="1:13" s="15" customFormat="1" ht="31.5">
      <c r="A234" s="39" t="s">
        <v>197</v>
      </c>
      <c r="B234" s="44" t="s">
        <v>45</v>
      </c>
      <c r="C234" s="44" t="s">
        <v>182</v>
      </c>
      <c r="D234" s="42" t="s">
        <v>198</v>
      </c>
      <c r="E234" s="45"/>
      <c r="F234" s="46">
        <f t="shared" si="29"/>
        <v>250000</v>
      </c>
      <c r="G234" s="46"/>
      <c r="H234" s="46">
        <f t="shared" si="29"/>
        <v>250000</v>
      </c>
      <c r="I234" s="46"/>
      <c r="J234" s="46">
        <f t="shared" si="29"/>
        <v>107657.5</v>
      </c>
      <c r="K234" s="46"/>
      <c r="L234" s="79">
        <f t="shared" si="26"/>
        <v>0.43063000000000001</v>
      </c>
      <c r="M234" s="79"/>
    </row>
    <row r="235" spans="1:13" s="15" customFormat="1">
      <c r="A235" s="32" t="s">
        <v>99</v>
      </c>
      <c r="B235" s="44" t="s">
        <v>45</v>
      </c>
      <c r="C235" s="44" t="s">
        <v>182</v>
      </c>
      <c r="D235" s="42" t="s">
        <v>199</v>
      </c>
      <c r="E235" s="45"/>
      <c r="F235" s="46">
        <f t="shared" si="29"/>
        <v>250000</v>
      </c>
      <c r="G235" s="46"/>
      <c r="H235" s="46">
        <f t="shared" si="29"/>
        <v>250000</v>
      </c>
      <c r="I235" s="46"/>
      <c r="J235" s="46">
        <f t="shared" si="29"/>
        <v>107657.5</v>
      </c>
      <c r="K235" s="46"/>
      <c r="L235" s="79">
        <f t="shared" si="26"/>
        <v>0.43063000000000001</v>
      </c>
      <c r="M235" s="79"/>
    </row>
    <row r="236" spans="1:13" s="15" customFormat="1">
      <c r="A236" s="28" t="s">
        <v>36</v>
      </c>
      <c r="B236" s="44" t="s">
        <v>45</v>
      </c>
      <c r="C236" s="44" t="s">
        <v>182</v>
      </c>
      <c r="D236" s="42" t="s">
        <v>199</v>
      </c>
      <c r="E236" s="45">
        <v>800</v>
      </c>
      <c r="F236" s="46">
        <v>250000</v>
      </c>
      <c r="G236" s="46"/>
      <c r="H236" s="46">
        <v>250000</v>
      </c>
      <c r="I236" s="46"/>
      <c r="J236" s="46">
        <v>107657.5</v>
      </c>
      <c r="K236" s="46"/>
      <c r="L236" s="79">
        <f t="shared" si="26"/>
        <v>0.43063000000000001</v>
      </c>
      <c r="M236" s="79"/>
    </row>
    <row r="237" spans="1:13" s="15" customFormat="1" ht="31.5">
      <c r="A237" s="25" t="s">
        <v>200</v>
      </c>
      <c r="B237" s="44" t="s">
        <v>45</v>
      </c>
      <c r="C237" s="44" t="s">
        <v>182</v>
      </c>
      <c r="D237" s="42" t="s">
        <v>201</v>
      </c>
      <c r="E237" s="45"/>
      <c r="F237" s="46">
        <f t="shared" si="29"/>
        <v>190000</v>
      </c>
      <c r="G237" s="46"/>
      <c r="H237" s="46">
        <f t="shared" si="29"/>
        <v>190000</v>
      </c>
      <c r="I237" s="46"/>
      <c r="J237" s="46">
        <f t="shared" si="29"/>
        <v>190000</v>
      </c>
      <c r="K237" s="46"/>
      <c r="L237" s="79">
        <f t="shared" si="26"/>
        <v>1</v>
      </c>
      <c r="M237" s="79"/>
    </row>
    <row r="238" spans="1:13" s="15" customFormat="1">
      <c r="A238" s="25" t="s">
        <v>99</v>
      </c>
      <c r="B238" s="44" t="s">
        <v>45</v>
      </c>
      <c r="C238" s="44" t="s">
        <v>182</v>
      </c>
      <c r="D238" s="42" t="s">
        <v>202</v>
      </c>
      <c r="E238" s="45"/>
      <c r="F238" s="46">
        <f>F240+F239</f>
        <v>190000</v>
      </c>
      <c r="G238" s="46"/>
      <c r="H238" s="46">
        <f>H240+H239</f>
        <v>190000</v>
      </c>
      <c r="I238" s="46"/>
      <c r="J238" s="46">
        <f>J240+J239</f>
        <v>190000</v>
      </c>
      <c r="K238" s="46"/>
      <c r="L238" s="79">
        <f t="shared" si="26"/>
        <v>1</v>
      </c>
      <c r="M238" s="79"/>
    </row>
    <row r="239" spans="1:13" s="15" customFormat="1" ht="31.5" hidden="1">
      <c r="A239" s="25" t="s">
        <v>34</v>
      </c>
      <c r="B239" s="44" t="s">
        <v>45</v>
      </c>
      <c r="C239" s="44" t="s">
        <v>182</v>
      </c>
      <c r="D239" s="42" t="s">
        <v>202</v>
      </c>
      <c r="E239" s="45">
        <v>200</v>
      </c>
      <c r="F239" s="46"/>
      <c r="G239" s="46"/>
      <c r="H239" s="46"/>
      <c r="I239" s="46"/>
      <c r="J239" s="46"/>
      <c r="K239" s="46"/>
      <c r="L239" s="79" t="e">
        <f t="shared" si="26"/>
        <v>#DIV/0!</v>
      </c>
      <c r="M239" s="79"/>
    </row>
    <row r="240" spans="1:13" s="15" customFormat="1">
      <c r="A240" s="25" t="s">
        <v>36</v>
      </c>
      <c r="B240" s="44" t="s">
        <v>45</v>
      </c>
      <c r="C240" s="44" t="s">
        <v>182</v>
      </c>
      <c r="D240" s="42" t="s">
        <v>202</v>
      </c>
      <c r="E240" s="45">
        <v>800</v>
      </c>
      <c r="F240" s="46">
        <v>190000</v>
      </c>
      <c r="G240" s="46"/>
      <c r="H240" s="46">
        <v>190000</v>
      </c>
      <c r="I240" s="46"/>
      <c r="J240" s="46">
        <v>190000</v>
      </c>
      <c r="K240" s="46"/>
      <c r="L240" s="79">
        <f t="shared" si="26"/>
        <v>1</v>
      </c>
      <c r="M240" s="79"/>
    </row>
    <row r="241" spans="1:257" s="15" customFormat="1">
      <c r="A241" s="35" t="s">
        <v>203</v>
      </c>
      <c r="B241" s="49" t="s">
        <v>45</v>
      </c>
      <c r="C241" s="49" t="s">
        <v>128</v>
      </c>
      <c r="D241" s="17"/>
      <c r="E241" s="92"/>
      <c r="F241" s="19">
        <f t="shared" ref="F241:J243" si="30">F242</f>
        <v>1714013.8099999998</v>
      </c>
      <c r="G241" s="19"/>
      <c r="H241" s="19">
        <f t="shared" si="30"/>
        <v>1714013.8099999998</v>
      </c>
      <c r="I241" s="19"/>
      <c r="J241" s="19">
        <f t="shared" si="30"/>
        <v>1427906.53</v>
      </c>
      <c r="K241" s="19"/>
      <c r="L241" s="80">
        <f t="shared" si="26"/>
        <v>0.83307761096744037</v>
      </c>
      <c r="M241" s="80"/>
    </row>
    <row r="242" spans="1:257" s="15" customFormat="1" ht="47.25">
      <c r="A242" s="33" t="s">
        <v>183</v>
      </c>
      <c r="B242" s="50" t="s">
        <v>45</v>
      </c>
      <c r="C242" s="51" t="s">
        <v>128</v>
      </c>
      <c r="D242" s="42" t="s">
        <v>184</v>
      </c>
      <c r="E242" s="45"/>
      <c r="F242" s="46">
        <f t="shared" si="30"/>
        <v>1714013.8099999998</v>
      </c>
      <c r="G242" s="46"/>
      <c r="H242" s="46">
        <f t="shared" si="30"/>
        <v>1714013.8099999998</v>
      </c>
      <c r="I242" s="46"/>
      <c r="J242" s="46">
        <f t="shared" si="30"/>
        <v>1427906.53</v>
      </c>
      <c r="K242" s="46"/>
      <c r="L242" s="79">
        <f t="shared" si="26"/>
        <v>0.83307761096744037</v>
      </c>
      <c r="M242" s="79"/>
    </row>
    <row r="243" spans="1:257" s="15" customFormat="1">
      <c r="A243" s="25" t="s">
        <v>204</v>
      </c>
      <c r="B243" s="50" t="s">
        <v>45</v>
      </c>
      <c r="C243" s="51" t="s">
        <v>128</v>
      </c>
      <c r="D243" s="42" t="s">
        <v>205</v>
      </c>
      <c r="E243" s="45"/>
      <c r="F243" s="46">
        <f t="shared" si="30"/>
        <v>1714013.8099999998</v>
      </c>
      <c r="G243" s="46"/>
      <c r="H243" s="46">
        <f t="shared" si="30"/>
        <v>1714013.8099999998</v>
      </c>
      <c r="I243" s="46"/>
      <c r="J243" s="46">
        <f t="shared" si="30"/>
        <v>1427906.53</v>
      </c>
      <c r="K243" s="46"/>
      <c r="L243" s="79">
        <f t="shared" si="26"/>
        <v>0.83307761096744037</v>
      </c>
      <c r="M243" s="79"/>
    </row>
    <row r="244" spans="1:257" s="15" customFormat="1">
      <c r="A244" s="25" t="s">
        <v>206</v>
      </c>
      <c r="B244" s="50" t="s">
        <v>45</v>
      </c>
      <c r="C244" s="51" t="s">
        <v>128</v>
      </c>
      <c r="D244" s="42" t="s">
        <v>207</v>
      </c>
      <c r="E244" s="45"/>
      <c r="F244" s="46">
        <f>F245+F247+F251+F249+F253</f>
        <v>1714013.8099999998</v>
      </c>
      <c r="G244" s="46"/>
      <c r="H244" s="46">
        <f>H245+H247+H251+H249+H253</f>
        <v>1714013.8099999998</v>
      </c>
      <c r="I244" s="46"/>
      <c r="J244" s="46">
        <f>J245+J247+J251+J249+J253</f>
        <v>1427906.53</v>
      </c>
      <c r="K244" s="46"/>
      <c r="L244" s="79">
        <f t="shared" si="26"/>
        <v>0.83307761096744037</v>
      </c>
      <c r="M244" s="79"/>
    </row>
    <row r="245" spans="1:257" s="15" customFormat="1">
      <c r="A245" s="25" t="s">
        <v>99</v>
      </c>
      <c r="B245" s="50" t="s">
        <v>45</v>
      </c>
      <c r="C245" s="51" t="s">
        <v>128</v>
      </c>
      <c r="D245" s="42" t="s">
        <v>208</v>
      </c>
      <c r="E245" s="45"/>
      <c r="F245" s="46">
        <f>F246</f>
        <v>552361.38</v>
      </c>
      <c r="G245" s="46"/>
      <c r="H245" s="46">
        <f>H246</f>
        <v>552361.38</v>
      </c>
      <c r="I245" s="46"/>
      <c r="J245" s="46">
        <f>J246</f>
        <v>266254.09999999998</v>
      </c>
      <c r="K245" s="46"/>
      <c r="L245" s="79">
        <f t="shared" si="26"/>
        <v>0.48202881236917755</v>
      </c>
      <c r="M245" s="79"/>
    </row>
    <row r="246" spans="1:257" s="15" customFormat="1" ht="31.5">
      <c r="A246" s="25" t="s">
        <v>34</v>
      </c>
      <c r="B246" s="50" t="s">
        <v>45</v>
      </c>
      <c r="C246" s="51" t="s">
        <v>128</v>
      </c>
      <c r="D246" s="42" t="s">
        <v>208</v>
      </c>
      <c r="E246" s="45">
        <v>200</v>
      </c>
      <c r="F246" s="46">
        <v>552361.38</v>
      </c>
      <c r="G246" s="46"/>
      <c r="H246" s="46">
        <v>552361.38</v>
      </c>
      <c r="I246" s="46"/>
      <c r="J246" s="46">
        <v>266254.09999999998</v>
      </c>
      <c r="K246" s="46"/>
      <c r="L246" s="79">
        <f t="shared" si="26"/>
        <v>0.48202881236917755</v>
      </c>
      <c r="M246" s="79"/>
    </row>
    <row r="247" spans="1:257" s="15" customFormat="1" ht="63">
      <c r="A247" s="25" t="s">
        <v>209</v>
      </c>
      <c r="B247" s="44" t="s">
        <v>45</v>
      </c>
      <c r="C247" s="44" t="s">
        <v>128</v>
      </c>
      <c r="D247" s="51" t="s">
        <v>210</v>
      </c>
      <c r="E247" s="45"/>
      <c r="F247" s="46">
        <f>F248</f>
        <v>997969.81</v>
      </c>
      <c r="G247" s="46"/>
      <c r="H247" s="46">
        <f>H248</f>
        <v>997969.81</v>
      </c>
      <c r="I247" s="46"/>
      <c r="J247" s="46">
        <f>J248</f>
        <v>997969.81</v>
      </c>
      <c r="K247" s="46"/>
      <c r="L247" s="79">
        <f t="shared" si="26"/>
        <v>1</v>
      </c>
      <c r="M247" s="79"/>
    </row>
    <row r="248" spans="1:257" s="15" customFormat="1" ht="31.5">
      <c r="A248" s="25" t="s">
        <v>34</v>
      </c>
      <c r="B248" s="44" t="s">
        <v>45</v>
      </c>
      <c r="C248" s="44" t="s">
        <v>128</v>
      </c>
      <c r="D248" s="51" t="s">
        <v>210</v>
      </c>
      <c r="E248" s="45" t="s">
        <v>35</v>
      </c>
      <c r="F248" s="46">
        <v>997969.81</v>
      </c>
      <c r="G248" s="46"/>
      <c r="H248" s="46">
        <v>997969.81</v>
      </c>
      <c r="I248" s="46"/>
      <c r="J248" s="46">
        <v>997969.81</v>
      </c>
      <c r="K248" s="46"/>
      <c r="L248" s="79">
        <f t="shared" si="26"/>
        <v>1</v>
      </c>
      <c r="M248" s="79"/>
    </row>
    <row r="249" spans="1:257" s="15" customFormat="1" ht="106.5" customHeight="1">
      <c r="A249" s="25" t="s">
        <v>211</v>
      </c>
      <c r="B249" s="44" t="s">
        <v>45</v>
      </c>
      <c r="C249" s="44" t="s">
        <v>128</v>
      </c>
      <c r="D249" s="51" t="s">
        <v>212</v>
      </c>
      <c r="E249" s="45"/>
      <c r="F249" s="46">
        <f>F250</f>
        <v>105600</v>
      </c>
      <c r="G249" s="46"/>
      <c r="H249" s="46">
        <f>H250</f>
        <v>105600</v>
      </c>
      <c r="I249" s="46"/>
      <c r="J249" s="46">
        <f>J250</f>
        <v>105600</v>
      </c>
      <c r="K249" s="46"/>
      <c r="L249" s="79">
        <f t="shared" si="26"/>
        <v>1</v>
      </c>
      <c r="M249" s="79"/>
    </row>
    <row r="250" spans="1:257" s="15" customFormat="1" ht="31.5">
      <c r="A250" s="25" t="s">
        <v>34</v>
      </c>
      <c r="B250" s="44" t="s">
        <v>45</v>
      </c>
      <c r="C250" s="44" t="s">
        <v>128</v>
      </c>
      <c r="D250" s="51" t="s">
        <v>212</v>
      </c>
      <c r="E250" s="45">
        <v>200</v>
      </c>
      <c r="F250" s="46">
        <v>105600</v>
      </c>
      <c r="G250" s="46"/>
      <c r="H250" s="46">
        <v>105600</v>
      </c>
      <c r="I250" s="46"/>
      <c r="J250" s="46">
        <v>105600</v>
      </c>
      <c r="K250" s="46"/>
      <c r="L250" s="79">
        <f t="shared" si="26"/>
        <v>1</v>
      </c>
      <c r="M250" s="79"/>
    </row>
    <row r="251" spans="1:257" s="15" customFormat="1" ht="63">
      <c r="A251" s="25" t="s">
        <v>213</v>
      </c>
      <c r="B251" s="44" t="s">
        <v>45</v>
      </c>
      <c r="C251" s="44" t="s">
        <v>128</v>
      </c>
      <c r="D251" s="51" t="s">
        <v>214</v>
      </c>
      <c r="E251" s="45"/>
      <c r="F251" s="46">
        <f>SUM(F252)</f>
        <v>52524.73</v>
      </c>
      <c r="G251" s="46"/>
      <c r="H251" s="46">
        <f>SUM(H252)</f>
        <v>52524.73</v>
      </c>
      <c r="I251" s="46"/>
      <c r="J251" s="46">
        <f>SUM(J252)</f>
        <v>52524.73</v>
      </c>
      <c r="K251" s="46"/>
      <c r="L251" s="79">
        <f t="shared" si="26"/>
        <v>1</v>
      </c>
      <c r="M251" s="79"/>
    </row>
    <row r="252" spans="1:257" s="15" customFormat="1" ht="31.5">
      <c r="A252" s="25" t="s">
        <v>34</v>
      </c>
      <c r="B252" s="44" t="s">
        <v>45</v>
      </c>
      <c r="C252" s="44" t="s">
        <v>128</v>
      </c>
      <c r="D252" s="51" t="s">
        <v>214</v>
      </c>
      <c r="E252" s="45" t="s">
        <v>35</v>
      </c>
      <c r="F252" s="46">
        <v>52524.73</v>
      </c>
      <c r="G252" s="46"/>
      <c r="H252" s="46">
        <v>52524.73</v>
      </c>
      <c r="I252" s="46"/>
      <c r="J252" s="46">
        <v>52524.73</v>
      </c>
      <c r="K252" s="46"/>
      <c r="L252" s="79">
        <f t="shared" si="26"/>
        <v>1</v>
      </c>
      <c r="M252" s="79"/>
    </row>
    <row r="253" spans="1:257" s="15" customFormat="1" ht="110.25">
      <c r="A253" s="25" t="s">
        <v>215</v>
      </c>
      <c r="B253" s="44" t="s">
        <v>45</v>
      </c>
      <c r="C253" s="44" t="s">
        <v>128</v>
      </c>
      <c r="D253" s="51" t="s">
        <v>216</v>
      </c>
      <c r="E253" s="45"/>
      <c r="F253" s="46">
        <f>F254</f>
        <v>5557.89</v>
      </c>
      <c r="G253" s="46"/>
      <c r="H253" s="46">
        <f>H254</f>
        <v>5557.89</v>
      </c>
      <c r="I253" s="46"/>
      <c r="J253" s="46">
        <f>J254</f>
        <v>5557.89</v>
      </c>
      <c r="K253" s="46"/>
      <c r="L253" s="79">
        <f t="shared" si="26"/>
        <v>1</v>
      </c>
      <c r="M253" s="79"/>
    </row>
    <row r="254" spans="1:257" s="15" customFormat="1" ht="31.5">
      <c r="A254" s="25" t="s">
        <v>34</v>
      </c>
      <c r="B254" s="44" t="s">
        <v>45</v>
      </c>
      <c r="C254" s="44" t="s">
        <v>128</v>
      </c>
      <c r="D254" s="51" t="s">
        <v>216</v>
      </c>
      <c r="E254" s="45" t="s">
        <v>35</v>
      </c>
      <c r="F254" s="46">
        <v>5557.89</v>
      </c>
      <c r="G254" s="46"/>
      <c r="H254" s="46">
        <v>5557.89</v>
      </c>
      <c r="I254" s="46"/>
      <c r="J254" s="46">
        <v>5557.89</v>
      </c>
      <c r="K254" s="46"/>
      <c r="L254" s="79">
        <f t="shared" si="26"/>
        <v>1</v>
      </c>
      <c r="M254" s="79"/>
    </row>
    <row r="255" spans="1:257" s="81" customFormat="1">
      <c r="A255" s="16" t="s">
        <v>217</v>
      </c>
      <c r="B255" s="17" t="s">
        <v>45</v>
      </c>
      <c r="C255" s="17" t="s">
        <v>154</v>
      </c>
      <c r="D255" s="17"/>
      <c r="E255" s="18"/>
      <c r="F255" s="19">
        <f t="shared" ref="F255:K255" si="31">F256+F268</f>
        <v>3734380.34</v>
      </c>
      <c r="G255" s="19">
        <f t="shared" si="31"/>
        <v>0</v>
      </c>
      <c r="H255" s="19">
        <f t="shared" si="31"/>
        <v>3734380.34</v>
      </c>
      <c r="I255" s="19">
        <f t="shared" si="31"/>
        <v>0</v>
      </c>
      <c r="J255" s="19">
        <f t="shared" si="31"/>
        <v>3344243.04</v>
      </c>
      <c r="K255" s="19">
        <f t="shared" si="31"/>
        <v>0</v>
      </c>
      <c r="L255" s="80">
        <f t="shared" si="26"/>
        <v>0.89552823641953949</v>
      </c>
      <c r="M255" s="80"/>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c r="DA255" s="15"/>
      <c r="DB255" s="15"/>
      <c r="DC255" s="15"/>
      <c r="DD255" s="15"/>
      <c r="DE255" s="15"/>
      <c r="DF255" s="15"/>
      <c r="DG255" s="15"/>
      <c r="DH255" s="15"/>
      <c r="DI255" s="15"/>
      <c r="DJ255" s="15"/>
      <c r="DK255" s="15"/>
      <c r="DL255" s="15"/>
      <c r="DM255" s="15"/>
      <c r="DN255" s="15"/>
      <c r="DO255" s="15"/>
      <c r="DP255" s="15"/>
      <c r="DQ255" s="15"/>
      <c r="DR255" s="15"/>
      <c r="DS255" s="15"/>
      <c r="DT255" s="15"/>
      <c r="DU255" s="15"/>
      <c r="DV255" s="15"/>
      <c r="DW255" s="15"/>
      <c r="DX255" s="15"/>
      <c r="DY255" s="15"/>
      <c r="DZ255" s="15"/>
      <c r="EA255" s="15"/>
      <c r="EB255" s="15"/>
      <c r="EC255" s="15"/>
      <c r="ED255" s="15"/>
      <c r="EE255" s="15"/>
      <c r="EF255" s="15"/>
      <c r="EG255" s="15"/>
      <c r="EH255" s="15"/>
      <c r="EI255" s="15"/>
      <c r="EJ255" s="15"/>
      <c r="EK255" s="15"/>
      <c r="EL255" s="15"/>
      <c r="EM255" s="15"/>
      <c r="EN255" s="15"/>
      <c r="EO255" s="15"/>
      <c r="EP255" s="15"/>
      <c r="EQ255" s="15"/>
      <c r="ER255" s="15"/>
      <c r="ES255" s="15"/>
      <c r="ET255" s="15"/>
      <c r="EU255" s="15"/>
      <c r="EV255" s="15"/>
      <c r="EW255" s="15"/>
      <c r="EX255" s="15"/>
      <c r="EY255" s="15"/>
      <c r="EZ255" s="15"/>
      <c r="FA255" s="15"/>
      <c r="FB255" s="15"/>
      <c r="FC255" s="15"/>
      <c r="FD255" s="15"/>
      <c r="FE255" s="15"/>
      <c r="FF255" s="15"/>
      <c r="FG255" s="15"/>
      <c r="FH255" s="15"/>
      <c r="FI255" s="15"/>
      <c r="FJ255" s="15"/>
      <c r="FK255" s="15"/>
      <c r="FL255" s="15"/>
      <c r="FM255" s="15"/>
      <c r="FN255" s="15"/>
      <c r="FO255" s="15"/>
      <c r="FP255" s="15"/>
      <c r="FQ255" s="15"/>
      <c r="FR255" s="15"/>
      <c r="FS255" s="15"/>
      <c r="FT255" s="15"/>
      <c r="FU255" s="15"/>
      <c r="FV255" s="15"/>
      <c r="FW255" s="15"/>
      <c r="FX255" s="15"/>
      <c r="FY255" s="15"/>
      <c r="FZ255" s="15"/>
      <c r="GA255" s="15"/>
      <c r="GB255" s="15"/>
      <c r="GC255" s="15"/>
      <c r="GD255" s="15"/>
      <c r="GE255" s="15"/>
      <c r="GF255" s="15"/>
      <c r="GG255" s="15"/>
      <c r="GH255" s="15"/>
      <c r="GI255" s="15"/>
      <c r="GJ255" s="15"/>
      <c r="GK255" s="15"/>
      <c r="GL255" s="15"/>
      <c r="GM255" s="15"/>
      <c r="GN255" s="15"/>
      <c r="GO255" s="15"/>
      <c r="GP255" s="15"/>
      <c r="GQ255" s="15"/>
      <c r="GR255" s="15"/>
      <c r="GS255" s="15"/>
      <c r="GT255" s="15"/>
      <c r="GU255" s="15"/>
      <c r="GV255" s="15"/>
      <c r="GW255" s="15"/>
      <c r="GX255" s="15"/>
      <c r="GY255" s="15"/>
      <c r="GZ255" s="15"/>
      <c r="HA255" s="15"/>
      <c r="HB255" s="15"/>
      <c r="HC255" s="15"/>
      <c r="HD255" s="15"/>
      <c r="HE255" s="15"/>
      <c r="HF255" s="15"/>
      <c r="HG255" s="15"/>
      <c r="HH255" s="15"/>
      <c r="HI255" s="15"/>
      <c r="HJ255" s="15"/>
      <c r="HK255" s="15"/>
      <c r="HL255" s="15"/>
      <c r="HM255" s="15"/>
      <c r="HN255" s="15"/>
      <c r="HO255" s="15"/>
      <c r="HP255" s="15"/>
      <c r="HQ255" s="15"/>
      <c r="HR255" s="15"/>
      <c r="HS255" s="15"/>
      <c r="HT255" s="15"/>
      <c r="HU255" s="15"/>
      <c r="HV255" s="15"/>
      <c r="HW255" s="15"/>
      <c r="HX255" s="15"/>
      <c r="HY255" s="15"/>
      <c r="HZ255" s="15"/>
      <c r="IA255" s="15"/>
      <c r="IB255" s="15"/>
      <c r="IC255" s="15"/>
      <c r="ID255" s="15"/>
      <c r="IE255" s="15"/>
      <c r="IF255" s="15"/>
      <c r="IG255" s="15"/>
      <c r="IH255" s="15"/>
      <c r="II255" s="15"/>
      <c r="IJ255" s="15"/>
      <c r="IK255" s="15"/>
      <c r="IL255" s="15"/>
      <c r="IM255" s="15"/>
      <c r="IN255" s="15"/>
      <c r="IO255" s="15"/>
      <c r="IP255" s="15"/>
      <c r="IQ255" s="15"/>
      <c r="IR255" s="15"/>
      <c r="IS255" s="15"/>
      <c r="IT255" s="15"/>
      <c r="IU255" s="15"/>
      <c r="IV255" s="15"/>
      <c r="IW255" s="15"/>
    </row>
    <row r="256" spans="1:257" ht="35.25" customHeight="1">
      <c r="A256" s="25" t="s">
        <v>46</v>
      </c>
      <c r="B256" s="44" t="s">
        <v>45</v>
      </c>
      <c r="C256" s="44" t="s">
        <v>154</v>
      </c>
      <c r="D256" s="44">
        <v>7500000000</v>
      </c>
      <c r="E256" s="45"/>
      <c r="F256" s="47">
        <f>F257</f>
        <v>3208548</v>
      </c>
      <c r="G256" s="47"/>
      <c r="H256" s="47">
        <f>H257</f>
        <v>3208548</v>
      </c>
      <c r="I256" s="47"/>
      <c r="J256" s="47">
        <f>J257</f>
        <v>2882927.37</v>
      </c>
      <c r="K256" s="47"/>
      <c r="L256" s="79">
        <f t="shared" si="26"/>
        <v>0.89851464587720054</v>
      </c>
      <c r="M256" s="79"/>
    </row>
    <row r="257" spans="1:13" ht="53.25" customHeight="1">
      <c r="A257" s="25" t="s">
        <v>218</v>
      </c>
      <c r="B257" s="44" t="s">
        <v>45</v>
      </c>
      <c r="C257" s="44" t="s">
        <v>154</v>
      </c>
      <c r="D257" s="44">
        <v>7550000000</v>
      </c>
      <c r="E257" s="45"/>
      <c r="F257" s="47">
        <f>F258+F265</f>
        <v>3208548</v>
      </c>
      <c r="G257" s="47"/>
      <c r="H257" s="47">
        <f>H258+H265</f>
        <v>3208548</v>
      </c>
      <c r="I257" s="47"/>
      <c r="J257" s="47">
        <f>J258+J265</f>
        <v>2882927.37</v>
      </c>
      <c r="K257" s="47"/>
      <c r="L257" s="79">
        <f t="shared" si="26"/>
        <v>0.89851464587720054</v>
      </c>
      <c r="M257" s="79"/>
    </row>
    <row r="258" spans="1:13" ht="49.5" customHeight="1">
      <c r="A258" s="36" t="s">
        <v>219</v>
      </c>
      <c r="B258" s="44" t="s">
        <v>45</v>
      </c>
      <c r="C258" s="44" t="s">
        <v>154</v>
      </c>
      <c r="D258" s="44">
        <v>7550100000</v>
      </c>
      <c r="E258" s="45"/>
      <c r="F258" s="47">
        <f>F259+F261+F263</f>
        <v>2838548</v>
      </c>
      <c r="G258" s="47"/>
      <c r="H258" s="47">
        <f>H259+H261+H263</f>
        <v>2838548</v>
      </c>
      <c r="I258" s="47"/>
      <c r="J258" s="47">
        <f>J259+J261+J263</f>
        <v>2586206.61</v>
      </c>
      <c r="K258" s="47"/>
      <c r="L258" s="79">
        <f t="shared" si="26"/>
        <v>0.91110194719271964</v>
      </c>
      <c r="M258" s="79"/>
    </row>
    <row r="259" spans="1:13" ht="21" customHeight="1">
      <c r="A259" s="32" t="s">
        <v>220</v>
      </c>
      <c r="B259" s="44" t="s">
        <v>45</v>
      </c>
      <c r="C259" s="44" t="s">
        <v>154</v>
      </c>
      <c r="D259" s="44">
        <v>7550120070</v>
      </c>
      <c r="E259" s="45"/>
      <c r="F259" s="47">
        <f>F260</f>
        <v>2800000</v>
      </c>
      <c r="G259" s="47"/>
      <c r="H259" s="47">
        <f>H260</f>
        <v>2800000</v>
      </c>
      <c r="I259" s="47"/>
      <c r="J259" s="47">
        <f>J260</f>
        <v>2547658.61</v>
      </c>
      <c r="K259" s="47"/>
      <c r="L259" s="79">
        <f t="shared" si="26"/>
        <v>0.90987807499999995</v>
      </c>
      <c r="M259" s="79"/>
    </row>
    <row r="260" spans="1:13" ht="35.25" customHeight="1">
      <c r="A260" s="25" t="s">
        <v>34</v>
      </c>
      <c r="B260" s="44" t="s">
        <v>45</v>
      </c>
      <c r="C260" s="44" t="s">
        <v>154</v>
      </c>
      <c r="D260" s="44">
        <v>7550120070</v>
      </c>
      <c r="E260" s="45">
        <v>200</v>
      </c>
      <c r="F260" s="47">
        <v>2800000</v>
      </c>
      <c r="G260" s="47"/>
      <c r="H260" s="47">
        <v>2800000</v>
      </c>
      <c r="I260" s="47"/>
      <c r="J260" s="47">
        <v>2547658.61</v>
      </c>
      <c r="K260" s="47"/>
      <c r="L260" s="79">
        <f t="shared" si="26"/>
        <v>0.90987807499999995</v>
      </c>
      <c r="M260" s="79"/>
    </row>
    <row r="261" spans="1:13" ht="65.25" customHeight="1">
      <c r="A261" s="25" t="s">
        <v>221</v>
      </c>
      <c r="B261" s="44" t="s">
        <v>45</v>
      </c>
      <c r="C261" s="44" t="s">
        <v>154</v>
      </c>
      <c r="D261" s="44">
        <v>7550170570</v>
      </c>
      <c r="E261" s="45" t="s">
        <v>113</v>
      </c>
      <c r="F261" s="47">
        <f>F262</f>
        <v>36620.6</v>
      </c>
      <c r="G261" s="47"/>
      <c r="H261" s="47">
        <f>H262</f>
        <v>36620.6</v>
      </c>
      <c r="I261" s="47"/>
      <c r="J261" s="47">
        <f>J262</f>
        <v>36620.6</v>
      </c>
      <c r="K261" s="47"/>
      <c r="L261" s="79">
        <f t="shared" si="26"/>
        <v>1</v>
      </c>
      <c r="M261" s="79"/>
    </row>
    <row r="262" spans="1:13" ht="35.25" customHeight="1">
      <c r="A262" s="25" t="s">
        <v>34</v>
      </c>
      <c r="B262" s="44" t="s">
        <v>45</v>
      </c>
      <c r="C262" s="44" t="s">
        <v>154</v>
      </c>
      <c r="D262" s="44">
        <v>7550170570</v>
      </c>
      <c r="E262" s="45">
        <v>200</v>
      </c>
      <c r="F262" s="47">
        <v>36620.6</v>
      </c>
      <c r="G262" s="47"/>
      <c r="H262" s="47">
        <v>36620.6</v>
      </c>
      <c r="I262" s="47"/>
      <c r="J262" s="47">
        <v>36620.6</v>
      </c>
      <c r="K262" s="47"/>
      <c r="L262" s="79">
        <f t="shared" si="26"/>
        <v>1</v>
      </c>
      <c r="M262" s="79"/>
    </row>
    <row r="263" spans="1:13" ht="76.5" customHeight="1">
      <c r="A263" s="25" t="s">
        <v>222</v>
      </c>
      <c r="B263" s="44" t="s">
        <v>45</v>
      </c>
      <c r="C263" s="44" t="s">
        <v>154</v>
      </c>
      <c r="D263" s="44" t="s">
        <v>223</v>
      </c>
      <c r="E263" s="45"/>
      <c r="F263" s="47">
        <f>F264</f>
        <v>1927.4</v>
      </c>
      <c r="G263" s="47"/>
      <c r="H263" s="47">
        <f>H264</f>
        <v>1927.4</v>
      </c>
      <c r="I263" s="47"/>
      <c r="J263" s="47">
        <f>J264</f>
        <v>1927.4</v>
      </c>
      <c r="K263" s="47"/>
      <c r="L263" s="79">
        <f t="shared" si="26"/>
        <v>1</v>
      </c>
      <c r="M263" s="79"/>
    </row>
    <row r="264" spans="1:13" ht="35.25" customHeight="1">
      <c r="A264" s="25" t="s">
        <v>34</v>
      </c>
      <c r="B264" s="44" t="s">
        <v>45</v>
      </c>
      <c r="C264" s="44" t="s">
        <v>154</v>
      </c>
      <c r="D264" s="44" t="s">
        <v>223</v>
      </c>
      <c r="E264" s="45">
        <v>200</v>
      </c>
      <c r="F264" s="47">
        <v>1927.4</v>
      </c>
      <c r="G264" s="47"/>
      <c r="H264" s="47">
        <v>1927.4</v>
      </c>
      <c r="I264" s="47"/>
      <c r="J264" s="47">
        <v>1927.4</v>
      </c>
      <c r="K264" s="47"/>
      <c r="L264" s="79">
        <f t="shared" ref="L264:L327" si="32">J264/H264</f>
        <v>1</v>
      </c>
      <c r="M264" s="79"/>
    </row>
    <row r="265" spans="1:13" ht="33" customHeight="1">
      <c r="A265" s="36" t="s">
        <v>224</v>
      </c>
      <c r="B265" s="44" t="s">
        <v>45</v>
      </c>
      <c r="C265" s="44" t="s">
        <v>154</v>
      </c>
      <c r="D265" s="44">
        <v>7550200000</v>
      </c>
      <c r="E265" s="45"/>
      <c r="F265" s="47">
        <f t="shared" ref="F265:J271" si="33">F266</f>
        <v>370000</v>
      </c>
      <c r="G265" s="47"/>
      <c r="H265" s="47">
        <f t="shared" si="33"/>
        <v>370000</v>
      </c>
      <c r="I265" s="47"/>
      <c r="J265" s="47">
        <f t="shared" si="33"/>
        <v>296720.76</v>
      </c>
      <c r="K265" s="47"/>
      <c r="L265" s="79">
        <f t="shared" si="32"/>
        <v>0.80194799999999999</v>
      </c>
      <c r="M265" s="79"/>
    </row>
    <row r="266" spans="1:13" ht="28.5" customHeight="1">
      <c r="A266" s="32" t="s">
        <v>220</v>
      </c>
      <c r="B266" s="44" t="s">
        <v>45</v>
      </c>
      <c r="C266" s="44" t="s">
        <v>154</v>
      </c>
      <c r="D266" s="44">
        <v>7550220070</v>
      </c>
      <c r="E266" s="45"/>
      <c r="F266" s="47">
        <f t="shared" si="33"/>
        <v>370000</v>
      </c>
      <c r="G266" s="47"/>
      <c r="H266" s="47">
        <f t="shared" si="33"/>
        <v>370000</v>
      </c>
      <c r="I266" s="47"/>
      <c r="J266" s="47">
        <f t="shared" si="33"/>
        <v>296720.76</v>
      </c>
      <c r="K266" s="47"/>
      <c r="L266" s="79">
        <f t="shared" si="32"/>
        <v>0.80194799999999999</v>
      </c>
      <c r="M266" s="79"/>
    </row>
    <row r="267" spans="1:13" ht="33" customHeight="1">
      <c r="A267" s="25" t="s">
        <v>34</v>
      </c>
      <c r="B267" s="44" t="s">
        <v>45</v>
      </c>
      <c r="C267" s="44" t="s">
        <v>154</v>
      </c>
      <c r="D267" s="44">
        <v>7550220070</v>
      </c>
      <c r="E267" s="45">
        <v>200</v>
      </c>
      <c r="F267" s="47">
        <v>370000</v>
      </c>
      <c r="G267" s="47"/>
      <c r="H267" s="47">
        <v>370000</v>
      </c>
      <c r="I267" s="47"/>
      <c r="J267" s="47">
        <v>296720.76</v>
      </c>
      <c r="K267" s="47"/>
      <c r="L267" s="79">
        <f t="shared" si="32"/>
        <v>0.80194799999999999</v>
      </c>
      <c r="M267" s="79"/>
    </row>
    <row r="268" spans="1:13" ht="66.75" customHeight="1">
      <c r="A268" s="33" t="s">
        <v>225</v>
      </c>
      <c r="B268" s="44" t="s">
        <v>45</v>
      </c>
      <c r="C268" s="44" t="s">
        <v>154</v>
      </c>
      <c r="D268" s="42" t="s">
        <v>226</v>
      </c>
      <c r="E268" s="29"/>
      <c r="F268" s="46">
        <f t="shared" si="33"/>
        <v>525832.34</v>
      </c>
      <c r="G268" s="47"/>
      <c r="H268" s="46">
        <f t="shared" si="33"/>
        <v>525832.34</v>
      </c>
      <c r="I268" s="47"/>
      <c r="J268" s="46">
        <f t="shared" si="33"/>
        <v>461315.67</v>
      </c>
      <c r="K268" s="47"/>
      <c r="L268" s="79">
        <f t="shared" si="32"/>
        <v>0.87730562559160974</v>
      </c>
      <c r="M268" s="79"/>
    </row>
    <row r="269" spans="1:13" ht="37.5" customHeight="1">
      <c r="A269" s="28" t="s">
        <v>227</v>
      </c>
      <c r="B269" s="44" t="s">
        <v>45</v>
      </c>
      <c r="C269" s="44" t="s">
        <v>154</v>
      </c>
      <c r="D269" s="26" t="s">
        <v>228</v>
      </c>
      <c r="E269" s="29"/>
      <c r="F269" s="46">
        <f t="shared" si="33"/>
        <v>525832.34</v>
      </c>
      <c r="G269" s="47"/>
      <c r="H269" s="46">
        <f t="shared" si="33"/>
        <v>525832.34</v>
      </c>
      <c r="I269" s="47"/>
      <c r="J269" s="46">
        <f t="shared" si="33"/>
        <v>461315.67</v>
      </c>
      <c r="K269" s="47"/>
      <c r="L269" s="79">
        <f t="shared" si="32"/>
        <v>0.87730562559160974</v>
      </c>
      <c r="M269" s="79"/>
    </row>
    <row r="270" spans="1:13" ht="31.5" customHeight="1">
      <c r="A270" s="36" t="s">
        <v>229</v>
      </c>
      <c r="B270" s="44" t="s">
        <v>45</v>
      </c>
      <c r="C270" s="44" t="s">
        <v>154</v>
      </c>
      <c r="D270" s="26" t="s">
        <v>230</v>
      </c>
      <c r="E270" s="29"/>
      <c r="F270" s="46">
        <f t="shared" si="33"/>
        <v>525832.34</v>
      </c>
      <c r="G270" s="47"/>
      <c r="H270" s="46">
        <f t="shared" si="33"/>
        <v>525832.34</v>
      </c>
      <c r="I270" s="47"/>
      <c r="J270" s="46">
        <f t="shared" si="33"/>
        <v>461315.67</v>
      </c>
      <c r="K270" s="47"/>
      <c r="L270" s="79">
        <f t="shared" si="32"/>
        <v>0.87730562559160974</v>
      </c>
      <c r="M270" s="79"/>
    </row>
    <row r="271" spans="1:13" ht="25.5" customHeight="1">
      <c r="A271" s="32" t="s">
        <v>220</v>
      </c>
      <c r="B271" s="44" t="s">
        <v>45</v>
      </c>
      <c r="C271" s="44" t="s">
        <v>154</v>
      </c>
      <c r="D271" s="26" t="s">
        <v>231</v>
      </c>
      <c r="E271" s="29"/>
      <c r="F271" s="46">
        <f t="shared" si="33"/>
        <v>525832.34</v>
      </c>
      <c r="G271" s="47"/>
      <c r="H271" s="46">
        <f t="shared" si="33"/>
        <v>525832.34</v>
      </c>
      <c r="I271" s="47"/>
      <c r="J271" s="46">
        <f t="shared" si="33"/>
        <v>461315.67</v>
      </c>
      <c r="K271" s="47"/>
      <c r="L271" s="79">
        <f t="shared" si="32"/>
        <v>0.87730562559160974</v>
      </c>
      <c r="M271" s="79"/>
    </row>
    <row r="272" spans="1:13" ht="36" customHeight="1">
      <c r="A272" s="25" t="s">
        <v>34</v>
      </c>
      <c r="B272" s="44" t="s">
        <v>45</v>
      </c>
      <c r="C272" s="44" t="s">
        <v>154</v>
      </c>
      <c r="D272" s="26" t="s">
        <v>231</v>
      </c>
      <c r="E272" s="29" t="s">
        <v>35</v>
      </c>
      <c r="F272" s="46">
        <v>525832.34</v>
      </c>
      <c r="G272" s="47"/>
      <c r="H272" s="46">
        <v>525832.34</v>
      </c>
      <c r="I272" s="47"/>
      <c r="J272" s="46">
        <v>461315.67</v>
      </c>
      <c r="K272" s="47"/>
      <c r="L272" s="79">
        <f t="shared" si="32"/>
        <v>0.87730562559160974</v>
      </c>
      <c r="M272" s="79"/>
    </row>
    <row r="273" spans="1:13" s="86" customFormat="1" ht="21.75" customHeight="1">
      <c r="A273" s="82" t="s">
        <v>232</v>
      </c>
      <c r="B273" s="83" t="s">
        <v>45</v>
      </c>
      <c r="C273" s="83" t="s">
        <v>233</v>
      </c>
      <c r="D273" s="83"/>
      <c r="E273" s="84"/>
      <c r="F273" s="85">
        <f t="shared" ref="F273:K273" si="34">F274+F303+F297</f>
        <v>845844</v>
      </c>
      <c r="G273" s="85">
        <f t="shared" si="34"/>
        <v>0</v>
      </c>
      <c r="H273" s="85">
        <f t="shared" si="34"/>
        <v>845844</v>
      </c>
      <c r="I273" s="85">
        <f t="shared" si="34"/>
        <v>0</v>
      </c>
      <c r="J273" s="85">
        <f t="shared" si="34"/>
        <v>674072.66</v>
      </c>
      <c r="K273" s="85">
        <f t="shared" si="34"/>
        <v>0</v>
      </c>
      <c r="L273" s="80">
        <f t="shared" si="32"/>
        <v>0.7969231442204473</v>
      </c>
      <c r="M273" s="80"/>
    </row>
    <row r="274" spans="1:13" ht="31.5">
      <c r="A274" s="28" t="s">
        <v>174</v>
      </c>
      <c r="B274" s="42" t="s">
        <v>45</v>
      </c>
      <c r="C274" s="42" t="s">
        <v>233</v>
      </c>
      <c r="D274" s="42" t="s">
        <v>175</v>
      </c>
      <c r="E274" s="43"/>
      <c r="F274" s="46">
        <f t="shared" ref="F274:K274" si="35">F275+F290</f>
        <v>647844</v>
      </c>
      <c r="G274" s="46">
        <f t="shared" si="35"/>
        <v>0</v>
      </c>
      <c r="H274" s="46">
        <f t="shared" si="35"/>
        <v>647844</v>
      </c>
      <c r="I274" s="46">
        <f t="shared" si="35"/>
        <v>0</v>
      </c>
      <c r="J274" s="46">
        <f t="shared" si="35"/>
        <v>534876.66</v>
      </c>
      <c r="K274" s="46">
        <f t="shared" si="35"/>
        <v>0</v>
      </c>
      <c r="L274" s="79">
        <f t="shared" si="32"/>
        <v>0.82562570618852693</v>
      </c>
      <c r="M274" s="79"/>
    </row>
    <row r="275" spans="1:13" ht="47.25">
      <c r="A275" s="28" t="s">
        <v>234</v>
      </c>
      <c r="B275" s="42" t="s">
        <v>45</v>
      </c>
      <c r="C275" s="42" t="s">
        <v>233</v>
      </c>
      <c r="D275" s="42" t="s">
        <v>235</v>
      </c>
      <c r="E275" s="43"/>
      <c r="F275" s="46">
        <f t="shared" ref="F275:K275" si="36">F276+F279+F287</f>
        <v>197844</v>
      </c>
      <c r="G275" s="46">
        <f t="shared" si="36"/>
        <v>0</v>
      </c>
      <c r="H275" s="46">
        <f t="shared" si="36"/>
        <v>197844</v>
      </c>
      <c r="I275" s="46">
        <f t="shared" si="36"/>
        <v>0</v>
      </c>
      <c r="J275" s="46">
        <f t="shared" si="36"/>
        <v>171776.66</v>
      </c>
      <c r="K275" s="46">
        <f t="shared" si="36"/>
        <v>0</v>
      </c>
      <c r="L275" s="79">
        <f t="shared" si="32"/>
        <v>0.86824295909908822</v>
      </c>
      <c r="M275" s="79"/>
    </row>
    <row r="276" spans="1:13" ht="31.5">
      <c r="A276" s="36" t="s">
        <v>236</v>
      </c>
      <c r="B276" s="42" t="s">
        <v>45</v>
      </c>
      <c r="C276" s="42" t="s">
        <v>233</v>
      </c>
      <c r="D276" s="42" t="s">
        <v>237</v>
      </c>
      <c r="E276" s="43"/>
      <c r="F276" s="46">
        <f t="shared" ref="F276:J277" si="37">F277</f>
        <v>30000</v>
      </c>
      <c r="G276" s="46"/>
      <c r="H276" s="46">
        <f t="shared" si="37"/>
        <v>30000</v>
      </c>
      <c r="I276" s="46"/>
      <c r="J276" s="46">
        <f t="shared" si="37"/>
        <v>3932.66</v>
      </c>
      <c r="K276" s="46"/>
      <c r="L276" s="79">
        <f t="shared" si="32"/>
        <v>0.13108866666666666</v>
      </c>
      <c r="M276" s="79"/>
    </row>
    <row r="277" spans="1:13">
      <c r="A277" s="32" t="s">
        <v>99</v>
      </c>
      <c r="B277" s="42" t="s">
        <v>45</v>
      </c>
      <c r="C277" s="42" t="s">
        <v>233</v>
      </c>
      <c r="D277" s="42" t="s">
        <v>238</v>
      </c>
      <c r="E277" s="43"/>
      <c r="F277" s="46">
        <f t="shared" si="37"/>
        <v>30000</v>
      </c>
      <c r="G277" s="46"/>
      <c r="H277" s="46">
        <f t="shared" si="37"/>
        <v>30000</v>
      </c>
      <c r="I277" s="46"/>
      <c r="J277" s="46">
        <f t="shared" si="37"/>
        <v>3932.66</v>
      </c>
      <c r="K277" s="46"/>
      <c r="L277" s="79">
        <f t="shared" si="32"/>
        <v>0.13108866666666666</v>
      </c>
      <c r="M277" s="79"/>
    </row>
    <row r="278" spans="1:13" ht="34.5" customHeight="1">
      <c r="A278" s="25" t="s">
        <v>107</v>
      </c>
      <c r="B278" s="42" t="s">
        <v>45</v>
      </c>
      <c r="C278" s="42" t="s">
        <v>233</v>
      </c>
      <c r="D278" s="42" t="s">
        <v>238</v>
      </c>
      <c r="E278" s="43" t="s">
        <v>109</v>
      </c>
      <c r="F278" s="46">
        <v>30000</v>
      </c>
      <c r="G278" s="46"/>
      <c r="H278" s="46">
        <v>30000</v>
      </c>
      <c r="I278" s="46"/>
      <c r="J278" s="46">
        <v>3932.66</v>
      </c>
      <c r="K278" s="46"/>
      <c r="L278" s="79">
        <f t="shared" si="32"/>
        <v>0.13108866666666666</v>
      </c>
      <c r="M278" s="79"/>
    </row>
    <row r="279" spans="1:13" ht="34.5" customHeight="1">
      <c r="A279" s="36" t="s">
        <v>239</v>
      </c>
      <c r="B279" s="42" t="s">
        <v>45</v>
      </c>
      <c r="C279" s="42" t="s">
        <v>233</v>
      </c>
      <c r="D279" s="42" t="s">
        <v>240</v>
      </c>
      <c r="E279" s="43"/>
      <c r="F279" s="46">
        <f>F280+F285+F283</f>
        <v>165000</v>
      </c>
      <c r="G279" s="46">
        <f>G280</f>
        <v>0</v>
      </c>
      <c r="H279" s="46">
        <f>H280+H285+H283</f>
        <v>165000</v>
      </c>
      <c r="I279" s="46">
        <f>I280</f>
        <v>0</v>
      </c>
      <c r="J279" s="46">
        <f>J280+J285+J283</f>
        <v>165000</v>
      </c>
      <c r="K279" s="46">
        <f>K280</f>
        <v>0</v>
      </c>
      <c r="L279" s="79">
        <f t="shared" si="32"/>
        <v>1</v>
      </c>
      <c r="M279" s="79"/>
    </row>
    <row r="280" spans="1:13" ht="23.25" customHeight="1">
      <c r="A280" s="32" t="s">
        <v>99</v>
      </c>
      <c r="B280" s="42" t="s">
        <v>45</v>
      </c>
      <c r="C280" s="42" t="s">
        <v>233</v>
      </c>
      <c r="D280" s="42" t="s">
        <v>241</v>
      </c>
      <c r="E280" s="43"/>
      <c r="F280" s="46">
        <f>F282+F281</f>
        <v>165000</v>
      </c>
      <c r="G280" s="46"/>
      <c r="H280" s="46">
        <f>H282+H281</f>
        <v>165000</v>
      </c>
      <c r="I280" s="46"/>
      <c r="J280" s="46">
        <f>J282+J281</f>
        <v>165000</v>
      </c>
      <c r="K280" s="46"/>
      <c r="L280" s="79">
        <f t="shared" si="32"/>
        <v>1</v>
      </c>
      <c r="M280" s="79"/>
    </row>
    <row r="281" spans="1:13" ht="37.5" hidden="1" customHeight="1">
      <c r="A281" s="25" t="s">
        <v>34</v>
      </c>
      <c r="B281" s="42" t="s">
        <v>45</v>
      </c>
      <c r="C281" s="42" t="s">
        <v>233</v>
      </c>
      <c r="D281" s="42" t="s">
        <v>241</v>
      </c>
      <c r="E281" s="43" t="s">
        <v>35</v>
      </c>
      <c r="F281" s="46">
        <v>0</v>
      </c>
      <c r="G281" s="46"/>
      <c r="H281" s="46">
        <v>0</v>
      </c>
      <c r="I281" s="46"/>
      <c r="J281" s="46">
        <v>0</v>
      </c>
      <c r="K281" s="46"/>
      <c r="L281" s="79" t="e">
        <f t="shared" si="32"/>
        <v>#DIV/0!</v>
      </c>
      <c r="M281" s="79"/>
    </row>
    <row r="282" spans="1:13" ht="34.5" customHeight="1">
      <c r="A282" s="25" t="s">
        <v>107</v>
      </c>
      <c r="B282" s="42" t="s">
        <v>45</v>
      </c>
      <c r="C282" s="42" t="s">
        <v>233</v>
      </c>
      <c r="D282" s="42" t="s">
        <v>241</v>
      </c>
      <c r="E282" s="43" t="s">
        <v>109</v>
      </c>
      <c r="F282" s="46">
        <v>165000</v>
      </c>
      <c r="G282" s="46"/>
      <c r="H282" s="46">
        <v>165000</v>
      </c>
      <c r="I282" s="46"/>
      <c r="J282" s="46">
        <v>165000</v>
      </c>
      <c r="K282" s="46"/>
      <c r="L282" s="79">
        <f t="shared" si="32"/>
        <v>1</v>
      </c>
      <c r="M282" s="79"/>
    </row>
    <row r="283" spans="1:13" ht="47.25" hidden="1">
      <c r="A283" s="25" t="s">
        <v>242</v>
      </c>
      <c r="B283" s="42" t="s">
        <v>45</v>
      </c>
      <c r="C283" s="42" t="s">
        <v>233</v>
      </c>
      <c r="D283" s="42" t="s">
        <v>243</v>
      </c>
      <c r="E283" s="43"/>
      <c r="F283" s="46">
        <f>F284</f>
        <v>0</v>
      </c>
      <c r="G283" s="46"/>
      <c r="H283" s="46">
        <f>H284</f>
        <v>0</v>
      </c>
      <c r="I283" s="46"/>
      <c r="J283" s="46">
        <f>J284</f>
        <v>0</v>
      </c>
      <c r="K283" s="46"/>
      <c r="L283" s="79" t="e">
        <f t="shared" si="32"/>
        <v>#DIV/0!</v>
      </c>
      <c r="M283" s="79"/>
    </row>
    <row r="284" spans="1:13" ht="34.5" hidden="1" customHeight="1">
      <c r="A284" s="28" t="s">
        <v>36</v>
      </c>
      <c r="B284" s="42" t="s">
        <v>45</v>
      </c>
      <c r="C284" s="42" t="s">
        <v>233</v>
      </c>
      <c r="D284" s="42" t="s">
        <v>243</v>
      </c>
      <c r="E284" s="43" t="s">
        <v>37</v>
      </c>
      <c r="F284" s="46"/>
      <c r="G284" s="46"/>
      <c r="H284" s="46"/>
      <c r="I284" s="46"/>
      <c r="J284" s="46"/>
      <c r="K284" s="46"/>
      <c r="L284" s="79" t="e">
        <f t="shared" si="32"/>
        <v>#DIV/0!</v>
      </c>
      <c r="M284" s="79"/>
    </row>
    <row r="285" spans="1:13" ht="70.5" hidden="1" customHeight="1">
      <c r="A285" s="25" t="s">
        <v>244</v>
      </c>
      <c r="B285" s="42" t="s">
        <v>45</v>
      </c>
      <c r="C285" s="42" t="s">
        <v>233</v>
      </c>
      <c r="D285" s="42" t="s">
        <v>245</v>
      </c>
      <c r="E285" s="43"/>
      <c r="F285" s="46">
        <f>F286</f>
        <v>0</v>
      </c>
      <c r="G285" s="46"/>
      <c r="H285" s="46">
        <f>H286</f>
        <v>0</v>
      </c>
      <c r="I285" s="46"/>
      <c r="J285" s="46">
        <f>J286</f>
        <v>0</v>
      </c>
      <c r="K285" s="46"/>
      <c r="L285" s="79" t="e">
        <f t="shared" si="32"/>
        <v>#DIV/0!</v>
      </c>
      <c r="M285" s="79"/>
    </row>
    <row r="286" spans="1:13" ht="23.25" hidden="1" customHeight="1">
      <c r="A286" s="28" t="s">
        <v>36</v>
      </c>
      <c r="B286" s="42" t="s">
        <v>45</v>
      </c>
      <c r="C286" s="42" t="s">
        <v>233</v>
      </c>
      <c r="D286" s="42" t="s">
        <v>245</v>
      </c>
      <c r="E286" s="43" t="s">
        <v>37</v>
      </c>
      <c r="F286" s="46">
        <v>0</v>
      </c>
      <c r="G286" s="46"/>
      <c r="H286" s="46">
        <v>0</v>
      </c>
      <c r="I286" s="46"/>
      <c r="J286" s="46">
        <v>0</v>
      </c>
      <c r="K286" s="46"/>
      <c r="L286" s="79" t="e">
        <f t="shared" si="32"/>
        <v>#DIV/0!</v>
      </c>
      <c r="M286" s="79"/>
    </row>
    <row r="287" spans="1:13" ht="50.25" customHeight="1">
      <c r="A287" s="36" t="s">
        <v>246</v>
      </c>
      <c r="B287" s="44" t="s">
        <v>45</v>
      </c>
      <c r="C287" s="44" t="s">
        <v>233</v>
      </c>
      <c r="D287" s="44">
        <v>7010300000</v>
      </c>
      <c r="E287" s="43"/>
      <c r="F287" s="46">
        <f t="shared" ref="F287:J288" si="38">F288</f>
        <v>2844</v>
      </c>
      <c r="G287" s="46"/>
      <c r="H287" s="46">
        <f t="shared" si="38"/>
        <v>2844</v>
      </c>
      <c r="I287" s="46"/>
      <c r="J287" s="46">
        <f t="shared" si="38"/>
        <v>2844</v>
      </c>
      <c r="K287" s="46"/>
      <c r="L287" s="79">
        <f t="shared" si="32"/>
        <v>1</v>
      </c>
      <c r="M287" s="79"/>
    </row>
    <row r="288" spans="1:13" ht="78.75">
      <c r="A288" s="25" t="s">
        <v>247</v>
      </c>
      <c r="B288" s="44" t="s">
        <v>45</v>
      </c>
      <c r="C288" s="44" t="s">
        <v>233</v>
      </c>
      <c r="D288" s="44">
        <v>7010375510</v>
      </c>
      <c r="E288" s="43"/>
      <c r="F288" s="46">
        <f t="shared" si="38"/>
        <v>2844</v>
      </c>
      <c r="G288" s="46"/>
      <c r="H288" s="46">
        <f t="shared" si="38"/>
        <v>2844</v>
      </c>
      <c r="I288" s="46"/>
      <c r="J288" s="46">
        <f t="shared" si="38"/>
        <v>2844</v>
      </c>
      <c r="K288" s="46"/>
      <c r="L288" s="79">
        <f t="shared" si="32"/>
        <v>1</v>
      </c>
      <c r="M288" s="79"/>
    </row>
    <row r="289" spans="1:13" ht="31.5">
      <c r="A289" s="25" t="s">
        <v>34</v>
      </c>
      <c r="B289" s="44" t="s">
        <v>45</v>
      </c>
      <c r="C289" s="44" t="s">
        <v>233</v>
      </c>
      <c r="D289" s="44">
        <v>7010375510</v>
      </c>
      <c r="E289" s="43" t="s">
        <v>35</v>
      </c>
      <c r="F289" s="46">
        <v>2844</v>
      </c>
      <c r="G289" s="46"/>
      <c r="H289" s="46">
        <v>2844</v>
      </c>
      <c r="I289" s="46"/>
      <c r="J289" s="46">
        <v>2844</v>
      </c>
      <c r="K289" s="46"/>
      <c r="L289" s="79">
        <f t="shared" si="32"/>
        <v>1</v>
      </c>
      <c r="M289" s="79"/>
    </row>
    <row r="290" spans="1:13">
      <c r="A290" s="28" t="s">
        <v>248</v>
      </c>
      <c r="B290" s="42" t="s">
        <v>45</v>
      </c>
      <c r="C290" s="42" t="s">
        <v>233</v>
      </c>
      <c r="D290" s="42" t="s">
        <v>249</v>
      </c>
      <c r="E290" s="43"/>
      <c r="F290" s="46">
        <f>F291+F294</f>
        <v>450000</v>
      </c>
      <c r="G290" s="46"/>
      <c r="H290" s="46">
        <f>H291+H294</f>
        <v>450000</v>
      </c>
      <c r="I290" s="46"/>
      <c r="J290" s="46">
        <f>J291+J294</f>
        <v>363100</v>
      </c>
      <c r="K290" s="46"/>
      <c r="L290" s="79">
        <f t="shared" si="32"/>
        <v>0.80688888888888888</v>
      </c>
      <c r="M290" s="79"/>
    </row>
    <row r="291" spans="1:13" ht="47.25">
      <c r="A291" s="28" t="s">
        <v>250</v>
      </c>
      <c r="B291" s="42" t="s">
        <v>45</v>
      </c>
      <c r="C291" s="42" t="s">
        <v>233</v>
      </c>
      <c r="D291" s="42" t="s">
        <v>251</v>
      </c>
      <c r="E291" s="43"/>
      <c r="F291" s="46">
        <f t="shared" ref="F291:J299" si="39">F292</f>
        <v>125000</v>
      </c>
      <c r="G291" s="46"/>
      <c r="H291" s="46">
        <f t="shared" si="39"/>
        <v>125000</v>
      </c>
      <c r="I291" s="46"/>
      <c r="J291" s="46">
        <f t="shared" si="39"/>
        <v>38100</v>
      </c>
      <c r="K291" s="46"/>
      <c r="L291" s="79">
        <f t="shared" si="32"/>
        <v>0.30480000000000002</v>
      </c>
      <c r="M291" s="79"/>
    </row>
    <row r="292" spans="1:13" ht="22.5" customHeight="1">
      <c r="A292" s="32" t="s">
        <v>99</v>
      </c>
      <c r="B292" s="42" t="s">
        <v>45</v>
      </c>
      <c r="C292" s="42" t="s">
        <v>233</v>
      </c>
      <c r="D292" s="52">
        <v>7030129990</v>
      </c>
      <c r="E292" s="43"/>
      <c r="F292" s="46">
        <f t="shared" si="39"/>
        <v>125000</v>
      </c>
      <c r="G292" s="46"/>
      <c r="H292" s="46">
        <f t="shared" si="39"/>
        <v>125000</v>
      </c>
      <c r="I292" s="46"/>
      <c r="J292" s="46">
        <f t="shared" si="39"/>
        <v>38100</v>
      </c>
      <c r="K292" s="46"/>
      <c r="L292" s="79">
        <f t="shared" si="32"/>
        <v>0.30480000000000002</v>
      </c>
      <c r="M292" s="79"/>
    </row>
    <row r="293" spans="1:13" ht="34.5" customHeight="1">
      <c r="A293" s="25" t="s">
        <v>107</v>
      </c>
      <c r="B293" s="42" t="s">
        <v>45</v>
      </c>
      <c r="C293" s="42" t="s">
        <v>233</v>
      </c>
      <c r="D293" s="52">
        <v>7030129990</v>
      </c>
      <c r="E293" s="43" t="s">
        <v>109</v>
      </c>
      <c r="F293" s="46">
        <v>125000</v>
      </c>
      <c r="G293" s="46"/>
      <c r="H293" s="46">
        <v>125000</v>
      </c>
      <c r="I293" s="46"/>
      <c r="J293" s="46">
        <v>38100</v>
      </c>
      <c r="K293" s="46"/>
      <c r="L293" s="79">
        <f t="shared" si="32"/>
        <v>0.30480000000000002</v>
      </c>
      <c r="M293" s="79"/>
    </row>
    <row r="294" spans="1:13" ht="32.25" customHeight="1">
      <c r="A294" s="28" t="s">
        <v>252</v>
      </c>
      <c r="B294" s="42" t="s">
        <v>45</v>
      </c>
      <c r="C294" s="42" t="s">
        <v>233</v>
      </c>
      <c r="D294" s="52">
        <v>7030200000</v>
      </c>
      <c r="E294" s="43"/>
      <c r="F294" s="46">
        <f t="shared" si="39"/>
        <v>325000</v>
      </c>
      <c r="G294" s="46"/>
      <c r="H294" s="46">
        <f t="shared" si="39"/>
        <v>325000</v>
      </c>
      <c r="I294" s="46"/>
      <c r="J294" s="46">
        <f t="shared" si="39"/>
        <v>325000</v>
      </c>
      <c r="K294" s="46"/>
      <c r="L294" s="79">
        <f t="shared" si="32"/>
        <v>1</v>
      </c>
      <c r="M294" s="79"/>
    </row>
    <row r="295" spans="1:13" ht="27" customHeight="1">
      <c r="A295" s="32" t="s">
        <v>99</v>
      </c>
      <c r="B295" s="42" t="s">
        <v>45</v>
      </c>
      <c r="C295" s="42" t="s">
        <v>233</v>
      </c>
      <c r="D295" s="52">
        <v>7030229990</v>
      </c>
      <c r="E295" s="43"/>
      <c r="F295" s="46">
        <f t="shared" si="39"/>
        <v>325000</v>
      </c>
      <c r="G295" s="46"/>
      <c r="H295" s="46">
        <f t="shared" si="39"/>
        <v>325000</v>
      </c>
      <c r="I295" s="46"/>
      <c r="J295" s="46">
        <f t="shared" si="39"/>
        <v>325000</v>
      </c>
      <c r="K295" s="46"/>
      <c r="L295" s="79">
        <f t="shared" si="32"/>
        <v>1</v>
      </c>
      <c r="M295" s="79"/>
    </row>
    <row r="296" spans="1:13" ht="39.75" customHeight="1">
      <c r="A296" s="25" t="s">
        <v>107</v>
      </c>
      <c r="B296" s="42" t="s">
        <v>45</v>
      </c>
      <c r="C296" s="42" t="s">
        <v>233</v>
      </c>
      <c r="D296" s="52">
        <v>7030229990</v>
      </c>
      <c r="E296" s="43" t="s">
        <v>109</v>
      </c>
      <c r="F296" s="46">
        <v>325000</v>
      </c>
      <c r="G296" s="46"/>
      <c r="H296" s="46">
        <v>325000</v>
      </c>
      <c r="I296" s="46"/>
      <c r="J296" s="46">
        <v>325000</v>
      </c>
      <c r="K296" s="46"/>
      <c r="L296" s="79">
        <f t="shared" si="32"/>
        <v>1</v>
      </c>
      <c r="M296" s="79"/>
    </row>
    <row r="297" spans="1:13">
      <c r="A297" s="28" t="s">
        <v>253</v>
      </c>
      <c r="B297" s="42" t="s">
        <v>45</v>
      </c>
      <c r="C297" s="42" t="s">
        <v>233</v>
      </c>
      <c r="D297" s="52">
        <v>7400000000</v>
      </c>
      <c r="E297" s="43"/>
      <c r="F297" s="46">
        <f t="shared" si="39"/>
        <v>178000</v>
      </c>
      <c r="G297" s="46"/>
      <c r="H297" s="46">
        <f t="shared" si="39"/>
        <v>178000</v>
      </c>
      <c r="I297" s="46"/>
      <c r="J297" s="46">
        <f t="shared" si="39"/>
        <v>139196</v>
      </c>
      <c r="K297" s="46"/>
      <c r="L297" s="79">
        <f t="shared" si="32"/>
        <v>0.78200000000000003</v>
      </c>
      <c r="M297" s="79"/>
    </row>
    <row r="298" spans="1:13" ht="31.5">
      <c r="A298" s="28" t="s">
        <v>254</v>
      </c>
      <c r="B298" s="42" t="s">
        <v>45</v>
      </c>
      <c r="C298" s="42" t="s">
        <v>233</v>
      </c>
      <c r="D298" s="52">
        <v>7430000000</v>
      </c>
      <c r="E298" s="43"/>
      <c r="F298" s="46">
        <f t="shared" si="39"/>
        <v>178000</v>
      </c>
      <c r="G298" s="46"/>
      <c r="H298" s="46">
        <f t="shared" si="39"/>
        <v>178000</v>
      </c>
      <c r="I298" s="46"/>
      <c r="J298" s="46">
        <f t="shared" si="39"/>
        <v>139196</v>
      </c>
      <c r="K298" s="46"/>
      <c r="L298" s="79">
        <f t="shared" si="32"/>
        <v>0.78200000000000003</v>
      </c>
      <c r="M298" s="79"/>
    </row>
    <row r="299" spans="1:13" ht="37.5" customHeight="1">
      <c r="A299" s="36" t="s">
        <v>255</v>
      </c>
      <c r="B299" s="42" t="s">
        <v>45</v>
      </c>
      <c r="C299" s="42" t="s">
        <v>233</v>
      </c>
      <c r="D299" s="52">
        <v>7430100000</v>
      </c>
      <c r="E299" s="43"/>
      <c r="F299" s="46">
        <f t="shared" si="39"/>
        <v>178000</v>
      </c>
      <c r="G299" s="46"/>
      <c r="H299" s="46">
        <f t="shared" si="39"/>
        <v>178000</v>
      </c>
      <c r="I299" s="46"/>
      <c r="J299" s="46">
        <f t="shared" si="39"/>
        <v>139196</v>
      </c>
      <c r="K299" s="46"/>
      <c r="L299" s="79">
        <f t="shared" si="32"/>
        <v>0.78200000000000003</v>
      </c>
      <c r="M299" s="79"/>
    </row>
    <row r="300" spans="1:13" ht="21" customHeight="1">
      <c r="A300" s="32" t="s">
        <v>99</v>
      </c>
      <c r="B300" s="42" t="s">
        <v>45</v>
      </c>
      <c r="C300" s="42" t="s">
        <v>233</v>
      </c>
      <c r="D300" s="52">
        <v>7430129990</v>
      </c>
      <c r="E300" s="43"/>
      <c r="F300" s="46">
        <f>F301+F302</f>
        <v>178000</v>
      </c>
      <c r="G300" s="46"/>
      <c r="H300" s="46">
        <f>H301+H302</f>
        <v>178000</v>
      </c>
      <c r="I300" s="46"/>
      <c r="J300" s="46">
        <f>J301+J302</f>
        <v>139196</v>
      </c>
      <c r="K300" s="46"/>
      <c r="L300" s="79">
        <f t="shared" si="32"/>
        <v>0.78200000000000003</v>
      </c>
      <c r="M300" s="79"/>
    </row>
    <row r="301" spans="1:13" ht="31.5" hidden="1">
      <c r="A301" s="28" t="s">
        <v>34</v>
      </c>
      <c r="B301" s="42" t="s">
        <v>45</v>
      </c>
      <c r="C301" s="42" t="s">
        <v>233</v>
      </c>
      <c r="D301" s="52">
        <v>7430129990</v>
      </c>
      <c r="E301" s="43" t="s">
        <v>35</v>
      </c>
      <c r="F301" s="46">
        <v>0</v>
      </c>
      <c r="G301" s="46"/>
      <c r="H301" s="46">
        <v>0</v>
      </c>
      <c r="I301" s="46"/>
      <c r="J301" s="46">
        <v>0</v>
      </c>
      <c r="K301" s="46"/>
      <c r="L301" s="79" t="e">
        <f t="shared" si="32"/>
        <v>#DIV/0!</v>
      </c>
      <c r="M301" s="79"/>
    </row>
    <row r="302" spans="1:13">
      <c r="A302" s="25" t="s">
        <v>28</v>
      </c>
      <c r="B302" s="42" t="s">
        <v>45</v>
      </c>
      <c r="C302" s="42" t="s">
        <v>233</v>
      </c>
      <c r="D302" s="52">
        <v>7430129990</v>
      </c>
      <c r="E302" s="43" t="s">
        <v>29</v>
      </c>
      <c r="F302" s="46">
        <v>178000</v>
      </c>
      <c r="G302" s="46"/>
      <c r="H302" s="46">
        <v>178000</v>
      </c>
      <c r="I302" s="46"/>
      <c r="J302" s="46">
        <v>139196</v>
      </c>
      <c r="K302" s="46"/>
      <c r="L302" s="79">
        <f t="shared" si="32"/>
        <v>0.78200000000000003</v>
      </c>
      <c r="M302" s="79"/>
    </row>
    <row r="303" spans="1:13" ht="33.75" customHeight="1">
      <c r="A303" s="33" t="s">
        <v>46</v>
      </c>
      <c r="B303" s="42" t="s">
        <v>45</v>
      </c>
      <c r="C303" s="42" t="s">
        <v>233</v>
      </c>
      <c r="D303" s="42" t="s">
        <v>47</v>
      </c>
      <c r="E303" s="43"/>
      <c r="F303" s="46">
        <f>F304</f>
        <v>20000</v>
      </c>
      <c r="G303" s="46"/>
      <c r="H303" s="46">
        <f>H304</f>
        <v>20000</v>
      </c>
      <c r="I303" s="46"/>
      <c r="J303" s="46">
        <f>J304</f>
        <v>0</v>
      </c>
      <c r="K303" s="46"/>
      <c r="L303" s="79">
        <f t="shared" si="32"/>
        <v>0</v>
      </c>
      <c r="M303" s="79"/>
    </row>
    <row r="304" spans="1:13" ht="41.25" customHeight="1">
      <c r="A304" s="28" t="s">
        <v>256</v>
      </c>
      <c r="B304" s="42" t="s">
        <v>45</v>
      </c>
      <c r="C304" s="42" t="s">
        <v>233</v>
      </c>
      <c r="D304" s="42" t="s">
        <v>257</v>
      </c>
      <c r="E304" s="43"/>
      <c r="F304" s="46">
        <f>F305+F308+F311</f>
        <v>20000</v>
      </c>
      <c r="G304" s="46"/>
      <c r="H304" s="46">
        <f>H305+H308+H311</f>
        <v>20000</v>
      </c>
      <c r="I304" s="46"/>
      <c r="J304" s="46">
        <f>J305+J308+J311</f>
        <v>0</v>
      </c>
      <c r="K304" s="46"/>
      <c r="L304" s="79">
        <f t="shared" si="32"/>
        <v>0</v>
      </c>
      <c r="M304" s="79"/>
    </row>
    <row r="305" spans="1:257" ht="51" customHeight="1">
      <c r="A305" s="36" t="s">
        <v>258</v>
      </c>
      <c r="B305" s="42" t="s">
        <v>45</v>
      </c>
      <c r="C305" s="42" t="s">
        <v>233</v>
      </c>
      <c r="D305" s="42" t="s">
        <v>259</v>
      </c>
      <c r="E305" s="43"/>
      <c r="F305" s="46">
        <f t="shared" ref="F305:J312" si="40">F306</f>
        <v>20000</v>
      </c>
      <c r="G305" s="46"/>
      <c r="H305" s="46">
        <f t="shared" si="40"/>
        <v>20000</v>
      </c>
      <c r="I305" s="46"/>
      <c r="J305" s="46">
        <f t="shared" si="40"/>
        <v>0</v>
      </c>
      <c r="K305" s="46"/>
      <c r="L305" s="79">
        <f t="shared" si="32"/>
        <v>0</v>
      </c>
      <c r="M305" s="79"/>
    </row>
    <row r="306" spans="1:257">
      <c r="A306" s="32" t="s">
        <v>99</v>
      </c>
      <c r="B306" s="42" t="s">
        <v>45</v>
      </c>
      <c r="C306" s="42" t="s">
        <v>233</v>
      </c>
      <c r="D306" s="42" t="s">
        <v>260</v>
      </c>
      <c r="E306" s="43"/>
      <c r="F306" s="46">
        <f t="shared" si="40"/>
        <v>20000</v>
      </c>
      <c r="G306" s="46"/>
      <c r="H306" s="46">
        <f t="shared" si="40"/>
        <v>20000</v>
      </c>
      <c r="I306" s="46"/>
      <c r="J306" s="46">
        <f t="shared" si="40"/>
        <v>0</v>
      </c>
      <c r="K306" s="46"/>
      <c r="L306" s="79">
        <f t="shared" si="32"/>
        <v>0</v>
      </c>
      <c r="M306" s="79"/>
    </row>
    <row r="307" spans="1:257" ht="31.5">
      <c r="A307" s="28" t="s">
        <v>34</v>
      </c>
      <c r="B307" s="42" t="s">
        <v>45</v>
      </c>
      <c r="C307" s="42" t="s">
        <v>233</v>
      </c>
      <c r="D307" s="42" t="s">
        <v>260</v>
      </c>
      <c r="E307" s="43" t="s">
        <v>35</v>
      </c>
      <c r="F307" s="46">
        <v>20000</v>
      </c>
      <c r="G307" s="46"/>
      <c r="H307" s="46">
        <v>20000</v>
      </c>
      <c r="I307" s="46"/>
      <c r="J307" s="46">
        <v>0</v>
      </c>
      <c r="K307" s="46"/>
      <c r="L307" s="79">
        <f t="shared" si="32"/>
        <v>0</v>
      </c>
      <c r="M307" s="79"/>
    </row>
    <row r="308" spans="1:257" ht="30.75" hidden="1" customHeight="1">
      <c r="A308" s="36" t="s">
        <v>261</v>
      </c>
      <c r="B308" s="42" t="s">
        <v>45</v>
      </c>
      <c r="C308" s="42" t="s">
        <v>233</v>
      </c>
      <c r="D308" s="42" t="s">
        <v>262</v>
      </c>
      <c r="E308" s="43"/>
      <c r="F308" s="46">
        <f t="shared" si="40"/>
        <v>0</v>
      </c>
      <c r="G308" s="46"/>
      <c r="H308" s="46">
        <f t="shared" si="40"/>
        <v>0</v>
      </c>
      <c r="I308" s="46"/>
      <c r="J308" s="46">
        <f t="shared" si="40"/>
        <v>0</v>
      </c>
      <c r="K308" s="46"/>
      <c r="L308" s="79" t="e">
        <f t="shared" si="32"/>
        <v>#DIV/0!</v>
      </c>
      <c r="M308" s="79"/>
    </row>
    <row r="309" spans="1:257" hidden="1">
      <c r="A309" s="32" t="s">
        <v>99</v>
      </c>
      <c r="B309" s="42" t="s">
        <v>45</v>
      </c>
      <c r="C309" s="42" t="s">
        <v>233</v>
      </c>
      <c r="D309" s="42" t="s">
        <v>263</v>
      </c>
      <c r="E309" s="43"/>
      <c r="F309" s="46">
        <f t="shared" si="40"/>
        <v>0</v>
      </c>
      <c r="G309" s="46"/>
      <c r="H309" s="46">
        <f t="shared" si="40"/>
        <v>0</v>
      </c>
      <c r="I309" s="46"/>
      <c r="J309" s="46">
        <f t="shared" si="40"/>
        <v>0</v>
      </c>
      <c r="K309" s="46"/>
      <c r="L309" s="79" t="e">
        <f t="shared" si="32"/>
        <v>#DIV/0!</v>
      </c>
      <c r="M309" s="79"/>
    </row>
    <row r="310" spans="1:257" ht="31.5" hidden="1">
      <c r="A310" s="28" t="s">
        <v>34</v>
      </c>
      <c r="B310" s="42" t="s">
        <v>45</v>
      </c>
      <c r="C310" s="42" t="s">
        <v>233</v>
      </c>
      <c r="D310" s="42" t="s">
        <v>263</v>
      </c>
      <c r="E310" s="43" t="s">
        <v>35</v>
      </c>
      <c r="F310" s="46">
        <v>0</v>
      </c>
      <c r="G310" s="46"/>
      <c r="H310" s="46">
        <v>0</v>
      </c>
      <c r="I310" s="46"/>
      <c r="J310" s="46">
        <v>0</v>
      </c>
      <c r="K310" s="46"/>
      <c r="L310" s="79" t="e">
        <f t="shared" si="32"/>
        <v>#DIV/0!</v>
      </c>
      <c r="M310" s="79"/>
    </row>
    <row r="311" spans="1:257" ht="31.5" hidden="1">
      <c r="A311" s="36" t="s">
        <v>264</v>
      </c>
      <c r="B311" s="42" t="s">
        <v>45</v>
      </c>
      <c r="C311" s="42" t="s">
        <v>233</v>
      </c>
      <c r="D311" s="42" t="s">
        <v>265</v>
      </c>
      <c r="E311" s="43"/>
      <c r="F311" s="46">
        <f t="shared" si="40"/>
        <v>0</v>
      </c>
      <c r="G311" s="46"/>
      <c r="H311" s="46">
        <f t="shared" si="40"/>
        <v>0</v>
      </c>
      <c r="I311" s="46"/>
      <c r="J311" s="46">
        <f t="shared" si="40"/>
        <v>0</v>
      </c>
      <c r="K311" s="46"/>
      <c r="L311" s="79" t="e">
        <f t="shared" si="32"/>
        <v>#DIV/0!</v>
      </c>
      <c r="M311" s="79"/>
    </row>
    <row r="312" spans="1:257" hidden="1">
      <c r="A312" s="32" t="s">
        <v>99</v>
      </c>
      <c r="B312" s="42" t="s">
        <v>45</v>
      </c>
      <c r="C312" s="42" t="s">
        <v>233</v>
      </c>
      <c r="D312" s="42" t="s">
        <v>266</v>
      </c>
      <c r="E312" s="43"/>
      <c r="F312" s="46">
        <f t="shared" si="40"/>
        <v>0</v>
      </c>
      <c r="G312" s="46"/>
      <c r="H312" s="46">
        <f t="shared" si="40"/>
        <v>0</v>
      </c>
      <c r="I312" s="46"/>
      <c r="J312" s="46">
        <f t="shared" si="40"/>
        <v>0</v>
      </c>
      <c r="K312" s="46"/>
      <c r="L312" s="79" t="e">
        <f t="shared" si="32"/>
        <v>#DIV/0!</v>
      </c>
      <c r="M312" s="79"/>
    </row>
    <row r="313" spans="1:257" ht="31.5" hidden="1">
      <c r="A313" s="28" t="s">
        <v>34</v>
      </c>
      <c r="B313" s="42" t="s">
        <v>45</v>
      </c>
      <c r="C313" s="42" t="s">
        <v>233</v>
      </c>
      <c r="D313" s="42" t="s">
        <v>266</v>
      </c>
      <c r="E313" s="43" t="s">
        <v>35</v>
      </c>
      <c r="F313" s="46">
        <v>0</v>
      </c>
      <c r="G313" s="46"/>
      <c r="H313" s="46">
        <v>0</v>
      </c>
      <c r="I313" s="46"/>
      <c r="J313" s="46">
        <v>0</v>
      </c>
      <c r="K313" s="46"/>
      <c r="L313" s="79" t="e">
        <f t="shared" si="32"/>
        <v>#DIV/0!</v>
      </c>
      <c r="M313" s="79"/>
    </row>
    <row r="314" spans="1:257" s="81" customFormat="1" ht="16.5" customHeight="1">
      <c r="A314" s="53" t="s">
        <v>267</v>
      </c>
      <c r="B314" s="49" t="s">
        <v>69</v>
      </c>
      <c r="C314" s="49"/>
      <c r="D314" s="49"/>
      <c r="E314" s="23"/>
      <c r="F314" s="19">
        <f>F336+F315+F350+F356</f>
        <v>11371924.18</v>
      </c>
      <c r="G314" s="19">
        <f>G336</f>
        <v>0</v>
      </c>
      <c r="H314" s="19">
        <f>H336+H315+H350+H356</f>
        <v>6933165.4100000001</v>
      </c>
      <c r="I314" s="19">
        <f>I336</f>
        <v>0</v>
      </c>
      <c r="J314" s="19">
        <f>J336+J315+J350+J356</f>
        <v>5957955.6799999997</v>
      </c>
      <c r="K314" s="19">
        <f>K336</f>
        <v>0</v>
      </c>
      <c r="L314" s="80">
        <f t="shared" si="32"/>
        <v>0.85934134376868987</v>
      </c>
      <c r="M314" s="80"/>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15"/>
      <c r="CN314" s="15"/>
      <c r="CO314" s="15"/>
      <c r="CP314" s="15"/>
      <c r="CQ314" s="15"/>
      <c r="CR314" s="15"/>
      <c r="CS314" s="15"/>
      <c r="CT314" s="15"/>
      <c r="CU314" s="15"/>
      <c r="CV314" s="15"/>
      <c r="CW314" s="15"/>
      <c r="CX314" s="15"/>
      <c r="CY314" s="15"/>
      <c r="CZ314" s="15"/>
      <c r="DA314" s="15"/>
      <c r="DB314" s="15"/>
      <c r="DC314" s="15"/>
      <c r="DD314" s="15"/>
      <c r="DE314" s="15"/>
      <c r="DF314" s="15"/>
      <c r="DG314" s="15"/>
      <c r="DH314" s="15"/>
      <c r="DI314" s="15"/>
      <c r="DJ314" s="15"/>
      <c r="DK314" s="15"/>
      <c r="DL314" s="15"/>
      <c r="DM314" s="15"/>
      <c r="DN314" s="15"/>
      <c r="DO314" s="15"/>
      <c r="DP314" s="15"/>
      <c r="DQ314" s="15"/>
      <c r="DR314" s="15"/>
      <c r="DS314" s="15"/>
      <c r="DT314" s="15"/>
      <c r="DU314" s="15"/>
      <c r="DV314" s="15"/>
      <c r="DW314" s="15"/>
      <c r="DX314" s="15"/>
      <c r="DY314" s="15"/>
      <c r="DZ314" s="15"/>
      <c r="EA314" s="15"/>
      <c r="EB314" s="15"/>
      <c r="EC314" s="15"/>
      <c r="ED314" s="15"/>
      <c r="EE314" s="15"/>
      <c r="EF314" s="15"/>
      <c r="EG314" s="15"/>
      <c r="EH314" s="15"/>
      <c r="EI314" s="15"/>
      <c r="EJ314" s="15"/>
      <c r="EK314" s="15"/>
      <c r="EL314" s="15"/>
      <c r="EM314" s="15"/>
      <c r="EN314" s="15"/>
      <c r="EO314" s="15"/>
      <c r="EP314" s="15"/>
      <c r="EQ314" s="15"/>
      <c r="ER314" s="15"/>
      <c r="ES314" s="15"/>
      <c r="ET314" s="15"/>
      <c r="EU314" s="15"/>
      <c r="EV314" s="15"/>
      <c r="EW314" s="15"/>
      <c r="EX314" s="15"/>
      <c r="EY314" s="15"/>
      <c r="EZ314" s="15"/>
      <c r="FA314" s="15"/>
      <c r="FB314" s="15"/>
      <c r="FC314" s="15"/>
      <c r="FD314" s="15"/>
      <c r="FE314" s="15"/>
      <c r="FF314" s="15"/>
      <c r="FG314" s="15"/>
      <c r="FH314" s="15"/>
      <c r="FI314" s="15"/>
      <c r="FJ314" s="15"/>
      <c r="FK314" s="15"/>
      <c r="FL314" s="15"/>
      <c r="FM314" s="15"/>
      <c r="FN314" s="15"/>
      <c r="FO314" s="15"/>
      <c r="FP314" s="15"/>
      <c r="FQ314" s="15"/>
      <c r="FR314" s="15"/>
      <c r="FS314" s="15"/>
      <c r="FT314" s="15"/>
      <c r="FU314" s="15"/>
      <c r="FV314" s="15"/>
      <c r="FW314" s="15"/>
      <c r="FX314" s="15"/>
      <c r="FY314" s="15"/>
      <c r="FZ314" s="15"/>
      <c r="GA314" s="15"/>
      <c r="GB314" s="15"/>
      <c r="GC314" s="15"/>
      <c r="GD314" s="15"/>
      <c r="GE314" s="15"/>
      <c r="GF314" s="15"/>
      <c r="GG314" s="15"/>
      <c r="GH314" s="15"/>
      <c r="GI314" s="15"/>
      <c r="GJ314" s="15"/>
      <c r="GK314" s="15"/>
      <c r="GL314" s="15"/>
      <c r="GM314" s="15"/>
      <c r="GN314" s="15"/>
      <c r="GO314" s="15"/>
      <c r="GP314" s="15"/>
      <c r="GQ314" s="15"/>
      <c r="GR314" s="15"/>
      <c r="GS314" s="15"/>
      <c r="GT314" s="15"/>
      <c r="GU314" s="15"/>
      <c r="GV314" s="15"/>
      <c r="GW314" s="15"/>
      <c r="GX314" s="15"/>
      <c r="GY314" s="15"/>
      <c r="GZ314" s="15"/>
      <c r="HA314" s="15"/>
      <c r="HB314" s="15"/>
      <c r="HC314" s="15"/>
      <c r="HD314" s="15"/>
      <c r="HE314" s="15"/>
      <c r="HF314" s="15"/>
      <c r="HG314" s="15"/>
      <c r="HH314" s="15"/>
      <c r="HI314" s="15"/>
      <c r="HJ314" s="15"/>
      <c r="HK314" s="15"/>
      <c r="HL314" s="15"/>
      <c r="HM314" s="15"/>
      <c r="HN314" s="15"/>
      <c r="HO314" s="15"/>
      <c r="HP314" s="15"/>
      <c r="HQ314" s="15"/>
      <c r="HR314" s="15"/>
      <c r="HS314" s="15"/>
      <c r="HT314" s="15"/>
      <c r="HU314" s="15"/>
      <c r="HV314" s="15"/>
      <c r="HW314" s="15"/>
      <c r="HX314" s="15"/>
      <c r="HY314" s="15"/>
      <c r="HZ314" s="15"/>
      <c r="IA314" s="15"/>
      <c r="IB314" s="15"/>
      <c r="IC314" s="15"/>
      <c r="ID314" s="15"/>
      <c r="IE314" s="15"/>
      <c r="IF314" s="15"/>
      <c r="IG314" s="15"/>
      <c r="IH314" s="15"/>
      <c r="II314" s="15"/>
      <c r="IJ314" s="15"/>
      <c r="IK314" s="15"/>
      <c r="IL314" s="15"/>
      <c r="IM314" s="15"/>
      <c r="IN314" s="15"/>
      <c r="IO314" s="15"/>
      <c r="IP314" s="15"/>
      <c r="IQ314" s="15"/>
      <c r="IR314" s="15"/>
      <c r="IS314" s="15"/>
      <c r="IT314" s="15"/>
      <c r="IU314" s="15"/>
      <c r="IV314" s="15"/>
      <c r="IW314" s="15"/>
    </row>
    <row r="315" spans="1:257" s="81" customFormat="1" ht="16.5" customHeight="1">
      <c r="A315" s="53" t="s">
        <v>268</v>
      </c>
      <c r="B315" s="49" t="s">
        <v>69</v>
      </c>
      <c r="C315" s="54" t="s">
        <v>9</v>
      </c>
      <c r="D315" s="49"/>
      <c r="E315" s="23"/>
      <c r="F315" s="19">
        <f>F316</f>
        <v>512830</v>
      </c>
      <c r="G315" s="19"/>
      <c r="H315" s="19">
        <f>H316</f>
        <v>512830</v>
      </c>
      <c r="I315" s="19"/>
      <c r="J315" s="19">
        <f>J316</f>
        <v>129668.33</v>
      </c>
      <c r="K315" s="19"/>
      <c r="L315" s="80">
        <f t="shared" si="32"/>
        <v>0.2528485658015327</v>
      </c>
      <c r="M315" s="80"/>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15"/>
      <c r="CN315" s="15"/>
      <c r="CO315" s="15"/>
      <c r="CP315" s="15"/>
      <c r="CQ315" s="15"/>
      <c r="CR315" s="15"/>
      <c r="CS315" s="15"/>
      <c r="CT315" s="15"/>
      <c r="CU315" s="15"/>
      <c r="CV315" s="15"/>
      <c r="CW315" s="15"/>
      <c r="CX315" s="15"/>
      <c r="CY315" s="15"/>
      <c r="CZ315" s="15"/>
      <c r="DA315" s="15"/>
      <c r="DB315" s="15"/>
      <c r="DC315" s="15"/>
      <c r="DD315" s="15"/>
      <c r="DE315" s="15"/>
      <c r="DF315" s="15"/>
      <c r="DG315" s="15"/>
      <c r="DH315" s="15"/>
      <c r="DI315" s="15"/>
      <c r="DJ315" s="15"/>
      <c r="DK315" s="15"/>
      <c r="DL315" s="15"/>
      <c r="DM315" s="15"/>
      <c r="DN315" s="15"/>
      <c r="DO315" s="15"/>
      <c r="DP315" s="15"/>
      <c r="DQ315" s="15"/>
      <c r="DR315" s="15"/>
      <c r="DS315" s="15"/>
      <c r="DT315" s="15"/>
      <c r="DU315" s="15"/>
      <c r="DV315" s="15"/>
      <c r="DW315" s="15"/>
      <c r="DX315" s="15"/>
      <c r="DY315" s="15"/>
      <c r="DZ315" s="15"/>
      <c r="EA315" s="15"/>
      <c r="EB315" s="15"/>
      <c r="EC315" s="15"/>
      <c r="ED315" s="15"/>
      <c r="EE315" s="15"/>
      <c r="EF315" s="15"/>
      <c r="EG315" s="15"/>
      <c r="EH315" s="15"/>
      <c r="EI315" s="15"/>
      <c r="EJ315" s="15"/>
      <c r="EK315" s="15"/>
      <c r="EL315" s="15"/>
      <c r="EM315" s="15"/>
      <c r="EN315" s="15"/>
      <c r="EO315" s="15"/>
      <c r="EP315" s="15"/>
      <c r="EQ315" s="15"/>
      <c r="ER315" s="15"/>
      <c r="ES315" s="15"/>
      <c r="ET315" s="15"/>
      <c r="EU315" s="15"/>
      <c r="EV315" s="15"/>
      <c r="EW315" s="15"/>
      <c r="EX315" s="15"/>
      <c r="EY315" s="15"/>
      <c r="EZ315" s="15"/>
      <c r="FA315" s="15"/>
      <c r="FB315" s="15"/>
      <c r="FC315" s="15"/>
      <c r="FD315" s="15"/>
      <c r="FE315" s="15"/>
      <c r="FF315" s="15"/>
      <c r="FG315" s="15"/>
      <c r="FH315" s="15"/>
      <c r="FI315" s="15"/>
      <c r="FJ315" s="15"/>
      <c r="FK315" s="15"/>
      <c r="FL315" s="15"/>
      <c r="FM315" s="15"/>
      <c r="FN315" s="15"/>
      <c r="FO315" s="15"/>
      <c r="FP315" s="15"/>
      <c r="FQ315" s="15"/>
      <c r="FR315" s="15"/>
      <c r="FS315" s="15"/>
      <c r="FT315" s="15"/>
      <c r="FU315" s="15"/>
      <c r="FV315" s="15"/>
      <c r="FW315" s="15"/>
      <c r="FX315" s="15"/>
      <c r="FY315" s="15"/>
      <c r="FZ315" s="15"/>
      <c r="GA315" s="15"/>
      <c r="GB315" s="15"/>
      <c r="GC315" s="15"/>
      <c r="GD315" s="15"/>
      <c r="GE315" s="15"/>
      <c r="GF315" s="15"/>
      <c r="GG315" s="15"/>
      <c r="GH315" s="15"/>
      <c r="GI315" s="15"/>
      <c r="GJ315" s="15"/>
      <c r="GK315" s="15"/>
      <c r="GL315" s="15"/>
      <c r="GM315" s="15"/>
      <c r="GN315" s="15"/>
      <c r="GO315" s="15"/>
      <c r="GP315" s="15"/>
      <c r="GQ315" s="15"/>
      <c r="GR315" s="15"/>
      <c r="GS315" s="15"/>
      <c r="GT315" s="15"/>
      <c r="GU315" s="15"/>
      <c r="GV315" s="15"/>
      <c r="GW315" s="15"/>
      <c r="GX315" s="15"/>
      <c r="GY315" s="15"/>
      <c r="GZ315" s="15"/>
      <c r="HA315" s="15"/>
      <c r="HB315" s="15"/>
      <c r="HC315" s="15"/>
      <c r="HD315" s="15"/>
      <c r="HE315" s="15"/>
      <c r="HF315" s="15"/>
      <c r="HG315" s="15"/>
      <c r="HH315" s="15"/>
      <c r="HI315" s="15"/>
      <c r="HJ315" s="15"/>
      <c r="HK315" s="15"/>
      <c r="HL315" s="15"/>
      <c r="HM315" s="15"/>
      <c r="HN315" s="15"/>
      <c r="HO315" s="15"/>
      <c r="HP315" s="15"/>
      <c r="HQ315" s="15"/>
      <c r="HR315" s="15"/>
      <c r="HS315" s="15"/>
      <c r="HT315" s="15"/>
      <c r="HU315" s="15"/>
      <c r="HV315" s="15"/>
      <c r="HW315" s="15"/>
      <c r="HX315" s="15"/>
      <c r="HY315" s="15"/>
      <c r="HZ315" s="15"/>
      <c r="IA315" s="15"/>
      <c r="IB315" s="15"/>
      <c r="IC315" s="15"/>
      <c r="ID315" s="15"/>
      <c r="IE315" s="15"/>
      <c r="IF315" s="15"/>
      <c r="IG315" s="15"/>
      <c r="IH315" s="15"/>
      <c r="II315" s="15"/>
      <c r="IJ315" s="15"/>
      <c r="IK315" s="15"/>
      <c r="IL315" s="15"/>
      <c r="IM315" s="15"/>
      <c r="IN315" s="15"/>
      <c r="IO315" s="15"/>
      <c r="IP315" s="15"/>
      <c r="IQ315" s="15"/>
      <c r="IR315" s="15"/>
      <c r="IS315" s="15"/>
      <c r="IT315" s="15"/>
      <c r="IU315" s="15"/>
      <c r="IV315" s="15"/>
      <c r="IW315" s="15"/>
    </row>
    <row r="316" spans="1:257" ht="37.5" customHeight="1">
      <c r="A316" s="33" t="s">
        <v>46</v>
      </c>
      <c r="B316" s="44" t="s">
        <v>69</v>
      </c>
      <c r="C316" s="51" t="s">
        <v>9</v>
      </c>
      <c r="D316" s="44">
        <v>7500000000</v>
      </c>
      <c r="E316" s="29"/>
      <c r="F316" s="46">
        <f>F323+F317+F332</f>
        <v>512830</v>
      </c>
      <c r="G316" s="19"/>
      <c r="H316" s="46">
        <f>H323+H317+H332</f>
        <v>512830</v>
      </c>
      <c r="I316" s="19"/>
      <c r="J316" s="46">
        <f>J323+J317+J332</f>
        <v>129668.33</v>
      </c>
      <c r="K316" s="19"/>
      <c r="L316" s="79">
        <f t="shared" si="32"/>
        <v>0.2528485658015327</v>
      </c>
      <c r="M316" s="79"/>
    </row>
    <row r="317" spans="1:257" ht="36.75" customHeight="1">
      <c r="A317" s="28" t="s">
        <v>256</v>
      </c>
      <c r="B317" s="44" t="s">
        <v>69</v>
      </c>
      <c r="C317" s="51" t="s">
        <v>9</v>
      </c>
      <c r="D317" s="42" t="s">
        <v>257</v>
      </c>
      <c r="E317" s="29"/>
      <c r="F317" s="46">
        <f>F318</f>
        <v>95000</v>
      </c>
      <c r="G317" s="19"/>
      <c r="H317" s="46">
        <f>H318</f>
        <v>95000</v>
      </c>
      <c r="I317" s="19"/>
      <c r="J317" s="46">
        <f>J318</f>
        <v>0</v>
      </c>
      <c r="K317" s="19"/>
      <c r="L317" s="79">
        <f t="shared" si="32"/>
        <v>0</v>
      </c>
      <c r="M317" s="79"/>
    </row>
    <row r="318" spans="1:257" ht="79.5" customHeight="1">
      <c r="A318" s="36" t="s">
        <v>269</v>
      </c>
      <c r="B318" s="44" t="s">
        <v>69</v>
      </c>
      <c r="C318" s="51" t="s">
        <v>9</v>
      </c>
      <c r="D318" s="42" t="s">
        <v>270</v>
      </c>
      <c r="E318" s="43"/>
      <c r="F318" s="46">
        <f>F319+F321</f>
        <v>95000</v>
      </c>
      <c r="G318" s="19"/>
      <c r="H318" s="46">
        <f>H319+H321</f>
        <v>95000</v>
      </c>
      <c r="I318" s="19"/>
      <c r="J318" s="46">
        <f>J319+J321</f>
        <v>0</v>
      </c>
      <c r="K318" s="19"/>
      <c r="L318" s="79">
        <f t="shared" si="32"/>
        <v>0</v>
      </c>
      <c r="M318" s="79"/>
    </row>
    <row r="319" spans="1:257" ht="16.5" customHeight="1">
      <c r="A319" s="32" t="s">
        <v>99</v>
      </c>
      <c r="B319" s="44" t="s">
        <v>69</v>
      </c>
      <c r="C319" s="51" t="s">
        <v>9</v>
      </c>
      <c r="D319" s="42" t="s">
        <v>271</v>
      </c>
      <c r="E319" s="43"/>
      <c r="F319" s="46">
        <f>F320</f>
        <v>95000</v>
      </c>
      <c r="G319" s="19"/>
      <c r="H319" s="46">
        <f>H320</f>
        <v>95000</v>
      </c>
      <c r="I319" s="19"/>
      <c r="J319" s="46">
        <f>J320</f>
        <v>0</v>
      </c>
      <c r="K319" s="19"/>
      <c r="L319" s="79">
        <f t="shared" si="32"/>
        <v>0</v>
      </c>
      <c r="M319" s="79"/>
    </row>
    <row r="320" spans="1:257" ht="36" customHeight="1">
      <c r="A320" s="28" t="s">
        <v>34</v>
      </c>
      <c r="B320" s="44" t="s">
        <v>69</v>
      </c>
      <c r="C320" s="51" t="s">
        <v>9</v>
      </c>
      <c r="D320" s="42" t="s">
        <v>271</v>
      </c>
      <c r="E320" s="43" t="s">
        <v>35</v>
      </c>
      <c r="F320" s="46">
        <v>95000</v>
      </c>
      <c r="G320" s="19"/>
      <c r="H320" s="46">
        <v>95000</v>
      </c>
      <c r="I320" s="19"/>
      <c r="J320" s="46">
        <v>0</v>
      </c>
      <c r="K320" s="19"/>
      <c r="L320" s="79">
        <f t="shared" si="32"/>
        <v>0</v>
      </c>
      <c r="M320" s="79"/>
    </row>
    <row r="321" spans="1:257" ht="97.5" hidden="1" customHeight="1">
      <c r="A321" s="32" t="s">
        <v>272</v>
      </c>
      <c r="B321" s="44" t="s">
        <v>69</v>
      </c>
      <c r="C321" s="51" t="s">
        <v>9</v>
      </c>
      <c r="D321" s="42" t="s">
        <v>273</v>
      </c>
      <c r="E321" s="29"/>
      <c r="F321" s="46">
        <f>F322</f>
        <v>0</v>
      </c>
      <c r="G321" s="19"/>
      <c r="H321" s="46">
        <f>H322</f>
        <v>0</v>
      </c>
      <c r="I321" s="19"/>
      <c r="J321" s="46">
        <f>J322</f>
        <v>0</v>
      </c>
      <c r="K321" s="19"/>
      <c r="L321" s="79" t="e">
        <f t="shared" si="32"/>
        <v>#DIV/0!</v>
      </c>
      <c r="M321" s="79"/>
    </row>
    <row r="322" spans="1:257" ht="33.75" hidden="1" customHeight="1">
      <c r="A322" s="28" t="s">
        <v>34</v>
      </c>
      <c r="B322" s="44" t="s">
        <v>69</v>
      </c>
      <c r="C322" s="51" t="s">
        <v>9</v>
      </c>
      <c r="D322" s="42" t="s">
        <v>273</v>
      </c>
      <c r="E322" s="29" t="s">
        <v>35</v>
      </c>
      <c r="F322" s="46"/>
      <c r="G322" s="19"/>
      <c r="H322" s="46"/>
      <c r="I322" s="19"/>
      <c r="J322" s="46"/>
      <c r="K322" s="19"/>
      <c r="L322" s="79" t="e">
        <f t="shared" si="32"/>
        <v>#DIV/0!</v>
      </c>
      <c r="M322" s="79"/>
    </row>
    <row r="323" spans="1:257" ht="49.5" customHeight="1">
      <c r="A323" s="32" t="s">
        <v>97</v>
      </c>
      <c r="B323" s="44" t="s">
        <v>69</v>
      </c>
      <c r="C323" s="51" t="s">
        <v>9</v>
      </c>
      <c r="D323" s="44">
        <v>7520000000</v>
      </c>
      <c r="E323" s="29"/>
      <c r="F323" s="46">
        <f>F324</f>
        <v>417830</v>
      </c>
      <c r="G323" s="19"/>
      <c r="H323" s="46">
        <f>H324</f>
        <v>417830</v>
      </c>
      <c r="I323" s="19"/>
      <c r="J323" s="46">
        <f>J324</f>
        <v>129668.33</v>
      </c>
      <c r="K323" s="19"/>
      <c r="L323" s="79">
        <f t="shared" si="32"/>
        <v>0.31033752961730848</v>
      </c>
      <c r="M323" s="79"/>
    </row>
    <row r="324" spans="1:257" ht="31.5" customHeight="1">
      <c r="A324" s="36" t="s">
        <v>274</v>
      </c>
      <c r="B324" s="44" t="s">
        <v>69</v>
      </c>
      <c r="C324" s="51" t="s">
        <v>9</v>
      </c>
      <c r="D324" s="44">
        <v>7520400000</v>
      </c>
      <c r="E324" s="29"/>
      <c r="F324" s="46">
        <f>F325+F328+F330</f>
        <v>417830</v>
      </c>
      <c r="G324" s="19"/>
      <c r="H324" s="46">
        <f>H325+H328+H330</f>
        <v>417830</v>
      </c>
      <c r="I324" s="19"/>
      <c r="J324" s="46">
        <f>J325+J328+J330</f>
        <v>129668.33</v>
      </c>
      <c r="K324" s="19"/>
      <c r="L324" s="79">
        <f t="shared" si="32"/>
        <v>0.31033752961730848</v>
      </c>
      <c r="M324" s="79"/>
    </row>
    <row r="325" spans="1:257" ht="19.5" customHeight="1">
      <c r="A325" s="28" t="s">
        <v>99</v>
      </c>
      <c r="B325" s="44" t="s">
        <v>69</v>
      </c>
      <c r="C325" s="51" t="s">
        <v>9</v>
      </c>
      <c r="D325" s="44">
        <v>7520429990</v>
      </c>
      <c r="E325" s="29"/>
      <c r="F325" s="46">
        <f>F326+F327</f>
        <v>401500</v>
      </c>
      <c r="G325" s="19"/>
      <c r="H325" s="46">
        <f>H326+H327</f>
        <v>401500</v>
      </c>
      <c r="I325" s="19"/>
      <c r="J325" s="46">
        <f>J326+J327</f>
        <v>115045.86</v>
      </c>
      <c r="K325" s="19"/>
      <c r="L325" s="79">
        <f t="shared" si="32"/>
        <v>0.28654012453300126</v>
      </c>
      <c r="M325" s="79"/>
    </row>
    <row r="326" spans="1:257" ht="35.25" customHeight="1">
      <c r="A326" s="28" t="s">
        <v>34</v>
      </c>
      <c r="B326" s="44" t="s">
        <v>69</v>
      </c>
      <c r="C326" s="51" t="s">
        <v>9</v>
      </c>
      <c r="D326" s="44">
        <v>7520429990</v>
      </c>
      <c r="E326" s="29" t="s">
        <v>35</v>
      </c>
      <c r="F326" s="46">
        <v>398000</v>
      </c>
      <c r="G326" s="19"/>
      <c r="H326" s="46">
        <v>398000</v>
      </c>
      <c r="I326" s="19"/>
      <c r="J326" s="46">
        <v>113174.03</v>
      </c>
      <c r="K326" s="19"/>
      <c r="L326" s="79">
        <f t="shared" si="32"/>
        <v>0.28435685929648241</v>
      </c>
      <c r="M326" s="79"/>
    </row>
    <row r="327" spans="1:257" ht="21" customHeight="1">
      <c r="A327" s="28" t="s">
        <v>36</v>
      </c>
      <c r="B327" s="44" t="s">
        <v>69</v>
      </c>
      <c r="C327" s="51" t="s">
        <v>9</v>
      </c>
      <c r="D327" s="44">
        <v>7520429990</v>
      </c>
      <c r="E327" s="29" t="s">
        <v>37</v>
      </c>
      <c r="F327" s="46">
        <v>3500</v>
      </c>
      <c r="G327" s="19"/>
      <c r="H327" s="46">
        <v>3500</v>
      </c>
      <c r="I327" s="19"/>
      <c r="J327" s="46">
        <v>1871.83</v>
      </c>
      <c r="K327" s="19"/>
      <c r="L327" s="79">
        <f t="shared" si="32"/>
        <v>0.53480857142857141</v>
      </c>
      <c r="M327" s="79"/>
    </row>
    <row r="328" spans="1:257" ht="66.75" customHeight="1">
      <c r="A328" s="36" t="s">
        <v>275</v>
      </c>
      <c r="B328" s="44" t="s">
        <v>69</v>
      </c>
      <c r="C328" s="51" t="s">
        <v>9</v>
      </c>
      <c r="D328" s="44">
        <v>7520470850</v>
      </c>
      <c r="E328" s="29"/>
      <c r="F328" s="46">
        <f>F329</f>
        <v>6542</v>
      </c>
      <c r="G328" s="19"/>
      <c r="H328" s="46">
        <f>H329</f>
        <v>6542</v>
      </c>
      <c r="I328" s="19"/>
      <c r="J328" s="46">
        <f>J329</f>
        <v>5857.8</v>
      </c>
      <c r="K328" s="19"/>
      <c r="L328" s="79">
        <f t="shared" ref="L328:L391" si="41">J328/H328</f>
        <v>0.89541424640782641</v>
      </c>
      <c r="M328" s="79"/>
    </row>
    <row r="329" spans="1:257" ht="35.25" customHeight="1">
      <c r="A329" s="28" t="s">
        <v>34</v>
      </c>
      <c r="B329" s="44" t="s">
        <v>69</v>
      </c>
      <c r="C329" s="51" t="s">
        <v>9</v>
      </c>
      <c r="D329" s="44">
        <v>7520470850</v>
      </c>
      <c r="E329" s="29" t="s">
        <v>35</v>
      </c>
      <c r="F329" s="46">
        <v>6542</v>
      </c>
      <c r="G329" s="19"/>
      <c r="H329" s="46">
        <v>6542</v>
      </c>
      <c r="I329" s="19"/>
      <c r="J329" s="46">
        <v>5857.8</v>
      </c>
      <c r="K329" s="19"/>
      <c r="L329" s="79">
        <f t="shared" si="41"/>
        <v>0.89541424640782641</v>
      </c>
      <c r="M329" s="79"/>
    </row>
    <row r="330" spans="1:257" ht="61.5" customHeight="1">
      <c r="A330" s="36" t="s">
        <v>276</v>
      </c>
      <c r="B330" s="44" t="s">
        <v>69</v>
      </c>
      <c r="C330" s="51" t="s">
        <v>9</v>
      </c>
      <c r="D330" s="44" t="s">
        <v>277</v>
      </c>
      <c r="E330" s="29"/>
      <c r="F330" s="46">
        <f>F331</f>
        <v>9788</v>
      </c>
      <c r="G330" s="19"/>
      <c r="H330" s="46">
        <f>H331</f>
        <v>9788</v>
      </c>
      <c r="I330" s="19"/>
      <c r="J330" s="46">
        <f>J331</f>
        <v>8764.67</v>
      </c>
      <c r="K330" s="19"/>
      <c r="L330" s="79">
        <f t="shared" si="41"/>
        <v>0.89545055169595422</v>
      </c>
      <c r="M330" s="79"/>
    </row>
    <row r="331" spans="1:257" ht="35.25" customHeight="1">
      <c r="A331" s="28" t="s">
        <v>34</v>
      </c>
      <c r="B331" s="44" t="s">
        <v>69</v>
      </c>
      <c r="C331" s="51" t="s">
        <v>9</v>
      </c>
      <c r="D331" s="44" t="s">
        <v>277</v>
      </c>
      <c r="E331" s="29" t="s">
        <v>35</v>
      </c>
      <c r="F331" s="46">
        <v>9788</v>
      </c>
      <c r="G331" s="19"/>
      <c r="H331" s="46">
        <v>9788</v>
      </c>
      <c r="I331" s="19"/>
      <c r="J331" s="46">
        <v>8764.67</v>
      </c>
      <c r="K331" s="19"/>
      <c r="L331" s="79">
        <f t="shared" si="41"/>
        <v>0.89545055169595422</v>
      </c>
      <c r="M331" s="79"/>
    </row>
    <row r="332" spans="1:257" ht="48.75" hidden="1" customHeight="1">
      <c r="A332" s="25" t="s">
        <v>48</v>
      </c>
      <c r="B332" s="44" t="s">
        <v>69</v>
      </c>
      <c r="C332" s="51" t="s">
        <v>9</v>
      </c>
      <c r="D332" s="44">
        <v>7570000000</v>
      </c>
      <c r="E332" s="29"/>
      <c r="F332" s="46">
        <f t="shared" ref="F332:J336" si="42">F333</f>
        <v>0</v>
      </c>
      <c r="G332" s="19"/>
      <c r="H332" s="46">
        <f t="shared" si="42"/>
        <v>0</v>
      </c>
      <c r="I332" s="19"/>
      <c r="J332" s="46">
        <f t="shared" si="42"/>
        <v>0</v>
      </c>
      <c r="K332" s="19"/>
      <c r="L332" s="79" t="e">
        <f t="shared" si="41"/>
        <v>#DIV/0!</v>
      </c>
      <c r="M332" s="79"/>
    </row>
    <row r="333" spans="1:257" ht="47.25" hidden="1" customHeight="1">
      <c r="A333" s="36" t="s">
        <v>70</v>
      </c>
      <c r="B333" s="44" t="s">
        <v>69</v>
      </c>
      <c r="C333" s="51" t="s">
        <v>9</v>
      </c>
      <c r="D333" s="44">
        <v>7570300000</v>
      </c>
      <c r="E333" s="29"/>
      <c r="F333" s="46">
        <f t="shared" si="42"/>
        <v>0</v>
      </c>
      <c r="G333" s="19"/>
      <c r="H333" s="46">
        <f t="shared" si="42"/>
        <v>0</v>
      </c>
      <c r="I333" s="19"/>
      <c r="J333" s="46">
        <f t="shared" si="42"/>
        <v>0</v>
      </c>
      <c r="K333" s="19"/>
      <c r="L333" s="79" t="e">
        <f t="shared" si="41"/>
        <v>#DIV/0!</v>
      </c>
      <c r="M333" s="79"/>
    </row>
    <row r="334" spans="1:257" ht="45.75" hidden="1" customHeight="1">
      <c r="A334" s="36" t="s">
        <v>278</v>
      </c>
      <c r="B334" s="44" t="s">
        <v>69</v>
      </c>
      <c r="C334" s="51" t="s">
        <v>9</v>
      </c>
      <c r="D334" s="44">
        <v>7570375630</v>
      </c>
      <c r="E334" s="29"/>
      <c r="F334" s="46">
        <f t="shared" si="42"/>
        <v>0</v>
      </c>
      <c r="G334" s="19"/>
      <c r="H334" s="46">
        <f t="shared" si="42"/>
        <v>0</v>
      </c>
      <c r="I334" s="19"/>
      <c r="J334" s="46">
        <f t="shared" si="42"/>
        <v>0</v>
      </c>
      <c r="K334" s="19"/>
      <c r="L334" s="79" t="e">
        <f t="shared" si="41"/>
        <v>#DIV/0!</v>
      </c>
      <c r="M334" s="79"/>
    </row>
    <row r="335" spans="1:257" ht="34.5" hidden="1" customHeight="1">
      <c r="A335" s="28" t="s">
        <v>34</v>
      </c>
      <c r="B335" s="44" t="s">
        <v>69</v>
      </c>
      <c r="C335" s="51" t="s">
        <v>9</v>
      </c>
      <c r="D335" s="44">
        <v>7570375630</v>
      </c>
      <c r="E335" s="29" t="s">
        <v>35</v>
      </c>
      <c r="F335" s="46"/>
      <c r="G335" s="19"/>
      <c r="H335" s="46"/>
      <c r="I335" s="19"/>
      <c r="J335" s="46"/>
      <c r="K335" s="19"/>
      <c r="L335" s="79" t="e">
        <f t="shared" si="41"/>
        <v>#DIV/0!</v>
      </c>
      <c r="M335" s="79"/>
    </row>
    <row r="336" spans="1:257" s="81" customFormat="1" ht="20.25" customHeight="1">
      <c r="A336" s="53" t="s">
        <v>279</v>
      </c>
      <c r="B336" s="49" t="s">
        <v>69</v>
      </c>
      <c r="C336" s="49" t="s">
        <v>11</v>
      </c>
      <c r="D336" s="49"/>
      <c r="E336" s="23"/>
      <c r="F336" s="19">
        <f t="shared" si="42"/>
        <v>8431602.1699999999</v>
      </c>
      <c r="G336" s="19"/>
      <c r="H336" s="19">
        <f t="shared" si="42"/>
        <v>3992843.4000000008</v>
      </c>
      <c r="I336" s="19"/>
      <c r="J336" s="19">
        <f t="shared" si="42"/>
        <v>3900078.35</v>
      </c>
      <c r="K336" s="19"/>
      <c r="L336" s="80">
        <f t="shared" si="41"/>
        <v>0.9767671704830696</v>
      </c>
      <c r="M336" s="80"/>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c r="CM336" s="15"/>
      <c r="CN336" s="15"/>
      <c r="CO336" s="15"/>
      <c r="CP336" s="15"/>
      <c r="CQ336" s="15"/>
      <c r="CR336" s="15"/>
      <c r="CS336" s="15"/>
      <c r="CT336" s="15"/>
      <c r="CU336" s="15"/>
      <c r="CV336" s="15"/>
      <c r="CW336" s="15"/>
      <c r="CX336" s="15"/>
      <c r="CY336" s="15"/>
      <c r="CZ336" s="15"/>
      <c r="DA336" s="15"/>
      <c r="DB336" s="15"/>
      <c r="DC336" s="15"/>
      <c r="DD336" s="15"/>
      <c r="DE336" s="15"/>
      <c r="DF336" s="15"/>
      <c r="DG336" s="15"/>
      <c r="DH336" s="15"/>
      <c r="DI336" s="15"/>
      <c r="DJ336" s="15"/>
      <c r="DK336" s="15"/>
      <c r="DL336" s="15"/>
      <c r="DM336" s="15"/>
      <c r="DN336" s="15"/>
      <c r="DO336" s="15"/>
      <c r="DP336" s="15"/>
      <c r="DQ336" s="15"/>
      <c r="DR336" s="15"/>
      <c r="DS336" s="15"/>
      <c r="DT336" s="15"/>
      <c r="DU336" s="15"/>
      <c r="DV336" s="15"/>
      <c r="DW336" s="15"/>
      <c r="DX336" s="15"/>
      <c r="DY336" s="15"/>
      <c r="DZ336" s="15"/>
      <c r="EA336" s="15"/>
      <c r="EB336" s="15"/>
      <c r="EC336" s="15"/>
      <c r="ED336" s="15"/>
      <c r="EE336" s="15"/>
      <c r="EF336" s="15"/>
      <c r="EG336" s="15"/>
      <c r="EH336" s="15"/>
      <c r="EI336" s="15"/>
      <c r="EJ336" s="15"/>
      <c r="EK336" s="15"/>
      <c r="EL336" s="15"/>
      <c r="EM336" s="15"/>
      <c r="EN336" s="15"/>
      <c r="EO336" s="15"/>
      <c r="EP336" s="15"/>
      <c r="EQ336" s="15"/>
      <c r="ER336" s="15"/>
      <c r="ES336" s="15"/>
      <c r="ET336" s="15"/>
      <c r="EU336" s="15"/>
      <c r="EV336" s="15"/>
      <c r="EW336" s="15"/>
      <c r="EX336" s="15"/>
      <c r="EY336" s="15"/>
      <c r="EZ336" s="15"/>
      <c r="FA336" s="15"/>
      <c r="FB336" s="15"/>
      <c r="FC336" s="15"/>
      <c r="FD336" s="15"/>
      <c r="FE336" s="15"/>
      <c r="FF336" s="15"/>
      <c r="FG336" s="15"/>
      <c r="FH336" s="15"/>
      <c r="FI336" s="15"/>
      <c r="FJ336" s="15"/>
      <c r="FK336" s="15"/>
      <c r="FL336" s="15"/>
      <c r="FM336" s="15"/>
      <c r="FN336" s="15"/>
      <c r="FO336" s="15"/>
      <c r="FP336" s="15"/>
      <c r="FQ336" s="15"/>
      <c r="FR336" s="15"/>
      <c r="FS336" s="15"/>
      <c r="FT336" s="15"/>
      <c r="FU336" s="15"/>
      <c r="FV336" s="15"/>
      <c r="FW336" s="15"/>
      <c r="FX336" s="15"/>
      <c r="FY336" s="15"/>
      <c r="FZ336" s="15"/>
      <c r="GA336" s="15"/>
      <c r="GB336" s="15"/>
      <c r="GC336" s="15"/>
      <c r="GD336" s="15"/>
      <c r="GE336" s="15"/>
      <c r="GF336" s="15"/>
      <c r="GG336" s="15"/>
      <c r="GH336" s="15"/>
      <c r="GI336" s="15"/>
      <c r="GJ336" s="15"/>
      <c r="GK336" s="15"/>
      <c r="GL336" s="15"/>
      <c r="GM336" s="15"/>
      <c r="GN336" s="15"/>
      <c r="GO336" s="15"/>
      <c r="GP336" s="15"/>
      <c r="GQ336" s="15"/>
      <c r="GR336" s="15"/>
      <c r="GS336" s="15"/>
      <c r="GT336" s="15"/>
      <c r="GU336" s="15"/>
      <c r="GV336" s="15"/>
      <c r="GW336" s="15"/>
      <c r="GX336" s="15"/>
      <c r="GY336" s="15"/>
      <c r="GZ336" s="15"/>
      <c r="HA336" s="15"/>
      <c r="HB336" s="15"/>
      <c r="HC336" s="15"/>
      <c r="HD336" s="15"/>
      <c r="HE336" s="15"/>
      <c r="HF336" s="15"/>
      <c r="HG336" s="15"/>
      <c r="HH336" s="15"/>
      <c r="HI336" s="15"/>
      <c r="HJ336" s="15"/>
      <c r="HK336" s="15"/>
      <c r="HL336" s="15"/>
      <c r="HM336" s="15"/>
      <c r="HN336" s="15"/>
      <c r="HO336" s="15"/>
      <c r="HP336" s="15"/>
      <c r="HQ336" s="15"/>
      <c r="HR336" s="15"/>
      <c r="HS336" s="15"/>
      <c r="HT336" s="15"/>
      <c r="HU336" s="15"/>
      <c r="HV336" s="15"/>
      <c r="HW336" s="15"/>
      <c r="HX336" s="15"/>
      <c r="HY336" s="15"/>
      <c r="HZ336" s="15"/>
      <c r="IA336" s="15"/>
      <c r="IB336" s="15"/>
      <c r="IC336" s="15"/>
      <c r="ID336" s="15"/>
      <c r="IE336" s="15"/>
      <c r="IF336" s="15"/>
      <c r="IG336" s="15"/>
      <c r="IH336" s="15"/>
      <c r="II336" s="15"/>
      <c r="IJ336" s="15"/>
      <c r="IK336" s="15"/>
      <c r="IL336" s="15"/>
      <c r="IM336" s="15"/>
      <c r="IN336" s="15"/>
      <c r="IO336" s="15"/>
      <c r="IP336" s="15"/>
      <c r="IQ336" s="15"/>
      <c r="IR336" s="15"/>
      <c r="IS336" s="15"/>
      <c r="IT336" s="15"/>
      <c r="IU336" s="15"/>
      <c r="IV336" s="15"/>
      <c r="IW336" s="15"/>
    </row>
    <row r="337" spans="1:257" ht="39.75" customHeight="1">
      <c r="A337" s="33" t="s">
        <v>46</v>
      </c>
      <c r="B337" s="44" t="s">
        <v>69</v>
      </c>
      <c r="C337" s="44" t="s">
        <v>11</v>
      </c>
      <c r="D337" s="44">
        <v>7500000000</v>
      </c>
      <c r="E337" s="23"/>
      <c r="F337" s="46">
        <f>F342+F338</f>
        <v>8431602.1699999999</v>
      </c>
      <c r="G337" s="46"/>
      <c r="H337" s="46">
        <f>H342+H338</f>
        <v>3992843.4000000008</v>
      </c>
      <c r="I337" s="46"/>
      <c r="J337" s="46">
        <f>J342+J338</f>
        <v>3900078.35</v>
      </c>
      <c r="K337" s="46"/>
      <c r="L337" s="79">
        <f t="shared" si="41"/>
        <v>0.9767671704830696</v>
      </c>
      <c r="M337" s="79"/>
    </row>
    <row r="338" spans="1:257" ht="54" customHeight="1">
      <c r="A338" s="32" t="s">
        <v>97</v>
      </c>
      <c r="B338" s="44" t="s">
        <v>69</v>
      </c>
      <c r="C338" s="44" t="s">
        <v>11</v>
      </c>
      <c r="D338" s="44">
        <v>7520000000</v>
      </c>
      <c r="E338" s="23"/>
      <c r="F338" s="46">
        <f t="shared" ref="F338:J342" si="43">F339</f>
        <v>150000</v>
      </c>
      <c r="G338" s="46"/>
      <c r="H338" s="46">
        <f t="shared" si="43"/>
        <v>150000</v>
      </c>
      <c r="I338" s="46"/>
      <c r="J338" s="46">
        <f t="shared" si="43"/>
        <v>65000</v>
      </c>
      <c r="K338" s="46"/>
      <c r="L338" s="79">
        <f t="shared" si="41"/>
        <v>0.43333333333333335</v>
      </c>
      <c r="M338" s="79"/>
    </row>
    <row r="339" spans="1:257" ht="30" customHeight="1">
      <c r="A339" s="36" t="s">
        <v>280</v>
      </c>
      <c r="B339" s="44" t="s">
        <v>69</v>
      </c>
      <c r="C339" s="44" t="s">
        <v>11</v>
      </c>
      <c r="D339" s="44">
        <v>7520700000</v>
      </c>
      <c r="E339" s="23"/>
      <c r="F339" s="46">
        <f t="shared" si="43"/>
        <v>150000</v>
      </c>
      <c r="G339" s="46"/>
      <c r="H339" s="46">
        <f t="shared" si="43"/>
        <v>150000</v>
      </c>
      <c r="I339" s="46"/>
      <c r="J339" s="46">
        <f t="shared" si="43"/>
        <v>65000</v>
      </c>
      <c r="K339" s="46"/>
      <c r="L339" s="79">
        <f t="shared" si="41"/>
        <v>0.43333333333333335</v>
      </c>
      <c r="M339" s="79"/>
    </row>
    <row r="340" spans="1:257" ht="17.25" customHeight="1">
      <c r="A340" s="28" t="s">
        <v>99</v>
      </c>
      <c r="B340" s="44" t="s">
        <v>69</v>
      </c>
      <c r="C340" s="44" t="s">
        <v>11</v>
      </c>
      <c r="D340" s="44">
        <v>7520729990</v>
      </c>
      <c r="E340" s="23"/>
      <c r="F340" s="46">
        <f t="shared" si="43"/>
        <v>150000</v>
      </c>
      <c r="G340" s="46"/>
      <c r="H340" s="46">
        <f t="shared" si="43"/>
        <v>150000</v>
      </c>
      <c r="I340" s="46"/>
      <c r="J340" s="46">
        <f t="shared" si="43"/>
        <v>65000</v>
      </c>
      <c r="K340" s="46"/>
      <c r="L340" s="79">
        <f t="shared" si="41"/>
        <v>0.43333333333333335</v>
      </c>
      <c r="M340" s="79"/>
    </row>
    <row r="341" spans="1:257" ht="36.75" customHeight="1">
      <c r="A341" s="28" t="s">
        <v>34</v>
      </c>
      <c r="B341" s="44" t="s">
        <v>69</v>
      </c>
      <c r="C341" s="44" t="s">
        <v>11</v>
      </c>
      <c r="D341" s="44">
        <v>7520729990</v>
      </c>
      <c r="E341" s="29" t="s">
        <v>35</v>
      </c>
      <c r="F341" s="46">
        <v>150000</v>
      </c>
      <c r="G341" s="46"/>
      <c r="H341" s="46">
        <v>150000</v>
      </c>
      <c r="I341" s="46"/>
      <c r="J341" s="46">
        <v>65000</v>
      </c>
      <c r="K341" s="46"/>
      <c r="L341" s="79">
        <f t="shared" si="41"/>
        <v>0.43333333333333335</v>
      </c>
      <c r="M341" s="79"/>
    </row>
    <row r="342" spans="1:257" ht="46.5" customHeight="1">
      <c r="A342" s="32" t="s">
        <v>281</v>
      </c>
      <c r="B342" s="44" t="s">
        <v>69</v>
      </c>
      <c r="C342" s="44" t="s">
        <v>11</v>
      </c>
      <c r="D342" s="44">
        <v>7530000000</v>
      </c>
      <c r="E342" s="29"/>
      <c r="F342" s="46">
        <f t="shared" si="43"/>
        <v>8281602.1699999999</v>
      </c>
      <c r="G342" s="46"/>
      <c r="H342" s="46">
        <f t="shared" si="43"/>
        <v>3842843.4000000008</v>
      </c>
      <c r="I342" s="46"/>
      <c r="J342" s="46">
        <f t="shared" si="43"/>
        <v>3835078.35</v>
      </c>
      <c r="K342" s="46"/>
      <c r="L342" s="79">
        <f t="shared" si="41"/>
        <v>0.99797934779231423</v>
      </c>
      <c r="M342" s="79"/>
    </row>
    <row r="343" spans="1:257" ht="33.75" customHeight="1">
      <c r="A343" s="36" t="s">
        <v>282</v>
      </c>
      <c r="B343" s="44" t="s">
        <v>69</v>
      </c>
      <c r="C343" s="44" t="s">
        <v>11</v>
      </c>
      <c r="D343" s="44">
        <v>7530200000</v>
      </c>
      <c r="E343" s="29"/>
      <c r="F343" s="46">
        <f>F344+F348+F346</f>
        <v>8281602.1699999999</v>
      </c>
      <c r="G343" s="46"/>
      <c r="H343" s="46">
        <f>H344+H348+H346</f>
        <v>3842843.4000000008</v>
      </c>
      <c r="I343" s="46"/>
      <c r="J343" s="46">
        <f>J344+J348+J346</f>
        <v>3835078.35</v>
      </c>
      <c r="K343" s="46"/>
      <c r="L343" s="79">
        <f t="shared" si="41"/>
        <v>0.99797934779231423</v>
      </c>
      <c r="M343" s="79"/>
    </row>
    <row r="344" spans="1:257" ht="25.5" hidden="1" customHeight="1">
      <c r="A344" s="28" t="s">
        <v>99</v>
      </c>
      <c r="B344" s="44" t="s">
        <v>69</v>
      </c>
      <c r="C344" s="44" t="s">
        <v>11</v>
      </c>
      <c r="D344" s="44">
        <v>7530229990</v>
      </c>
      <c r="E344" s="29"/>
      <c r="F344" s="46">
        <f>F345</f>
        <v>0</v>
      </c>
      <c r="G344" s="46"/>
      <c r="H344" s="46">
        <f>H345</f>
        <v>0</v>
      </c>
      <c r="I344" s="46"/>
      <c r="J344" s="46">
        <f>J345</f>
        <v>0</v>
      </c>
      <c r="K344" s="46"/>
      <c r="L344" s="79" t="e">
        <f t="shared" si="41"/>
        <v>#DIV/0!</v>
      </c>
      <c r="M344" s="79"/>
    </row>
    <row r="345" spans="1:257" ht="33.75" hidden="1" customHeight="1">
      <c r="A345" s="25" t="s">
        <v>34</v>
      </c>
      <c r="B345" s="44" t="s">
        <v>69</v>
      </c>
      <c r="C345" s="44" t="s">
        <v>11</v>
      </c>
      <c r="D345" s="44">
        <v>7530229990</v>
      </c>
      <c r="E345" s="29" t="s">
        <v>35</v>
      </c>
      <c r="F345" s="46">
        <v>0</v>
      </c>
      <c r="G345" s="46"/>
      <c r="H345" s="46">
        <v>0</v>
      </c>
      <c r="I345" s="46"/>
      <c r="J345" s="46">
        <v>0</v>
      </c>
      <c r="K345" s="46"/>
      <c r="L345" s="79" t="e">
        <f t="shared" si="41"/>
        <v>#DIV/0!</v>
      </c>
      <c r="M345" s="79"/>
    </row>
    <row r="346" spans="1:257" ht="33.75" customHeight="1">
      <c r="A346" s="36" t="s">
        <v>283</v>
      </c>
      <c r="B346" s="44" t="s">
        <v>69</v>
      </c>
      <c r="C346" s="44" t="s">
        <v>11</v>
      </c>
      <c r="D346" s="44">
        <v>7530270760</v>
      </c>
      <c r="E346" s="29"/>
      <c r="F346" s="46">
        <f>F347</f>
        <v>8082083.2000000002</v>
      </c>
      <c r="G346" s="46"/>
      <c r="H346" s="46">
        <f>H347</f>
        <v>3643324.4300000006</v>
      </c>
      <c r="I346" s="46"/>
      <c r="J346" s="46">
        <f>J347</f>
        <v>3643324.43</v>
      </c>
      <c r="K346" s="46"/>
      <c r="L346" s="79">
        <f t="shared" si="41"/>
        <v>0.99999999999999989</v>
      </c>
      <c r="M346" s="79"/>
    </row>
    <row r="347" spans="1:257" ht="33.75" customHeight="1">
      <c r="A347" s="28" t="s">
        <v>34</v>
      </c>
      <c r="B347" s="44" t="s">
        <v>69</v>
      </c>
      <c r="C347" s="44" t="s">
        <v>11</v>
      </c>
      <c r="D347" s="44">
        <v>7530270760</v>
      </c>
      <c r="E347" s="29" t="s">
        <v>35</v>
      </c>
      <c r="F347" s="46">
        <v>8082083.2000000002</v>
      </c>
      <c r="G347" s="46"/>
      <c r="H347" s="46">
        <f>8082083.2-4438758.77</f>
        <v>3643324.4300000006</v>
      </c>
      <c r="I347" s="46"/>
      <c r="J347" s="46">
        <v>3643324.43</v>
      </c>
      <c r="K347" s="46"/>
      <c r="L347" s="79">
        <f t="shared" si="41"/>
        <v>0.99999999999999989</v>
      </c>
      <c r="M347" s="79"/>
    </row>
    <row r="348" spans="1:257" ht="36.75" customHeight="1">
      <c r="A348" s="36" t="s">
        <v>284</v>
      </c>
      <c r="B348" s="44" t="s">
        <v>69</v>
      </c>
      <c r="C348" s="44" t="s">
        <v>11</v>
      </c>
      <c r="D348" s="44" t="s">
        <v>285</v>
      </c>
      <c r="E348" s="29"/>
      <c r="F348" s="46">
        <f>F349</f>
        <v>199518.97</v>
      </c>
      <c r="G348" s="46"/>
      <c r="H348" s="46">
        <f>H349</f>
        <v>199518.97</v>
      </c>
      <c r="I348" s="46"/>
      <c r="J348" s="46">
        <f>J349</f>
        <v>191753.92</v>
      </c>
      <c r="K348" s="46"/>
      <c r="L348" s="79">
        <f t="shared" si="41"/>
        <v>0.96108114431424752</v>
      </c>
      <c r="M348" s="79"/>
    </row>
    <row r="349" spans="1:257" ht="36" customHeight="1">
      <c r="A349" s="28" t="s">
        <v>34</v>
      </c>
      <c r="B349" s="44" t="s">
        <v>69</v>
      </c>
      <c r="C349" s="44" t="s">
        <v>11</v>
      </c>
      <c r="D349" s="44" t="s">
        <v>285</v>
      </c>
      <c r="E349" s="29" t="s">
        <v>35</v>
      </c>
      <c r="F349" s="46">
        <v>199518.97</v>
      </c>
      <c r="G349" s="46"/>
      <c r="H349" s="46">
        <v>199518.97</v>
      </c>
      <c r="I349" s="46"/>
      <c r="J349" s="46">
        <v>191753.92</v>
      </c>
      <c r="K349" s="46"/>
      <c r="L349" s="79">
        <f t="shared" si="41"/>
        <v>0.96108114431424752</v>
      </c>
      <c r="M349" s="79"/>
    </row>
    <row r="350" spans="1:257" s="81" customFormat="1" ht="15.75" customHeight="1">
      <c r="A350" s="16" t="s">
        <v>286</v>
      </c>
      <c r="B350" s="17" t="s">
        <v>69</v>
      </c>
      <c r="C350" s="17" t="s">
        <v>23</v>
      </c>
      <c r="D350" s="17"/>
      <c r="E350" s="23"/>
      <c r="F350" s="19">
        <f t="shared" ref="F350:J359" si="44">F351</f>
        <v>400000</v>
      </c>
      <c r="G350" s="19"/>
      <c r="H350" s="19">
        <f t="shared" si="44"/>
        <v>400000</v>
      </c>
      <c r="I350" s="19"/>
      <c r="J350" s="19">
        <f t="shared" si="44"/>
        <v>240500</v>
      </c>
      <c r="K350" s="19"/>
      <c r="L350" s="80">
        <f t="shared" si="41"/>
        <v>0.60124999999999995</v>
      </c>
      <c r="M350" s="80"/>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c r="CG350" s="15"/>
      <c r="CH350" s="15"/>
      <c r="CI350" s="15"/>
      <c r="CJ350" s="15"/>
      <c r="CK350" s="15"/>
      <c r="CL350" s="15"/>
      <c r="CM350" s="15"/>
      <c r="CN350" s="15"/>
      <c r="CO350" s="15"/>
      <c r="CP350" s="15"/>
      <c r="CQ350" s="15"/>
      <c r="CR350" s="15"/>
      <c r="CS350" s="15"/>
      <c r="CT350" s="15"/>
      <c r="CU350" s="15"/>
      <c r="CV350" s="15"/>
      <c r="CW350" s="15"/>
      <c r="CX350" s="15"/>
      <c r="CY350" s="15"/>
      <c r="CZ350" s="15"/>
      <c r="DA350" s="15"/>
      <c r="DB350" s="15"/>
      <c r="DC350" s="15"/>
      <c r="DD350" s="15"/>
      <c r="DE350" s="15"/>
      <c r="DF350" s="15"/>
      <c r="DG350" s="15"/>
      <c r="DH350" s="15"/>
      <c r="DI350" s="15"/>
      <c r="DJ350" s="15"/>
      <c r="DK350" s="15"/>
      <c r="DL350" s="15"/>
      <c r="DM350" s="15"/>
      <c r="DN350" s="15"/>
      <c r="DO350" s="15"/>
      <c r="DP350" s="15"/>
      <c r="DQ350" s="15"/>
      <c r="DR350" s="15"/>
      <c r="DS350" s="15"/>
      <c r="DT350" s="15"/>
      <c r="DU350" s="15"/>
      <c r="DV350" s="15"/>
      <c r="DW350" s="15"/>
      <c r="DX350" s="15"/>
      <c r="DY350" s="15"/>
      <c r="DZ350" s="15"/>
      <c r="EA350" s="15"/>
      <c r="EB350" s="15"/>
      <c r="EC350" s="15"/>
      <c r="ED350" s="15"/>
      <c r="EE350" s="15"/>
      <c r="EF350" s="15"/>
      <c r="EG350" s="15"/>
      <c r="EH350" s="15"/>
      <c r="EI350" s="15"/>
      <c r="EJ350" s="15"/>
      <c r="EK350" s="15"/>
      <c r="EL350" s="15"/>
      <c r="EM350" s="15"/>
      <c r="EN350" s="15"/>
      <c r="EO350" s="15"/>
      <c r="EP350" s="15"/>
      <c r="EQ350" s="15"/>
      <c r="ER350" s="15"/>
      <c r="ES350" s="15"/>
      <c r="ET350" s="15"/>
      <c r="EU350" s="15"/>
      <c r="EV350" s="15"/>
      <c r="EW350" s="15"/>
      <c r="EX350" s="15"/>
      <c r="EY350" s="15"/>
      <c r="EZ350" s="15"/>
      <c r="FA350" s="15"/>
      <c r="FB350" s="15"/>
      <c r="FC350" s="15"/>
      <c r="FD350" s="15"/>
      <c r="FE350" s="15"/>
      <c r="FF350" s="15"/>
      <c r="FG350" s="15"/>
      <c r="FH350" s="15"/>
      <c r="FI350" s="15"/>
      <c r="FJ350" s="15"/>
      <c r="FK350" s="15"/>
      <c r="FL350" s="15"/>
      <c r="FM350" s="15"/>
      <c r="FN350" s="15"/>
      <c r="FO350" s="15"/>
      <c r="FP350" s="15"/>
      <c r="FQ350" s="15"/>
      <c r="FR350" s="15"/>
      <c r="FS350" s="15"/>
      <c r="FT350" s="15"/>
      <c r="FU350" s="15"/>
      <c r="FV350" s="15"/>
      <c r="FW350" s="15"/>
      <c r="FX350" s="15"/>
      <c r="FY350" s="15"/>
      <c r="FZ350" s="15"/>
      <c r="GA350" s="15"/>
      <c r="GB350" s="15"/>
      <c r="GC350" s="15"/>
      <c r="GD350" s="15"/>
      <c r="GE350" s="15"/>
      <c r="GF350" s="15"/>
      <c r="GG350" s="15"/>
      <c r="GH350" s="15"/>
      <c r="GI350" s="15"/>
      <c r="GJ350" s="15"/>
      <c r="GK350" s="15"/>
      <c r="GL350" s="15"/>
      <c r="GM350" s="15"/>
      <c r="GN350" s="15"/>
      <c r="GO350" s="15"/>
      <c r="GP350" s="15"/>
      <c r="GQ350" s="15"/>
      <c r="GR350" s="15"/>
      <c r="GS350" s="15"/>
      <c r="GT350" s="15"/>
      <c r="GU350" s="15"/>
      <c r="GV350" s="15"/>
      <c r="GW350" s="15"/>
      <c r="GX350" s="15"/>
      <c r="GY350" s="15"/>
      <c r="GZ350" s="15"/>
      <c r="HA350" s="15"/>
      <c r="HB350" s="15"/>
      <c r="HC350" s="15"/>
      <c r="HD350" s="15"/>
      <c r="HE350" s="15"/>
      <c r="HF350" s="15"/>
      <c r="HG350" s="15"/>
      <c r="HH350" s="15"/>
      <c r="HI350" s="15"/>
      <c r="HJ350" s="15"/>
      <c r="HK350" s="15"/>
      <c r="HL350" s="15"/>
      <c r="HM350" s="15"/>
      <c r="HN350" s="15"/>
      <c r="HO350" s="15"/>
      <c r="HP350" s="15"/>
      <c r="HQ350" s="15"/>
      <c r="HR350" s="15"/>
      <c r="HS350" s="15"/>
      <c r="HT350" s="15"/>
      <c r="HU350" s="15"/>
      <c r="HV350" s="15"/>
      <c r="HW350" s="15"/>
      <c r="HX350" s="15"/>
      <c r="HY350" s="15"/>
      <c r="HZ350" s="15"/>
      <c r="IA350" s="15"/>
      <c r="IB350" s="15"/>
      <c r="IC350" s="15"/>
      <c r="ID350" s="15"/>
      <c r="IE350" s="15"/>
      <c r="IF350" s="15"/>
      <c r="IG350" s="15"/>
      <c r="IH350" s="15"/>
      <c r="II350" s="15"/>
      <c r="IJ350" s="15"/>
      <c r="IK350" s="15"/>
      <c r="IL350" s="15"/>
      <c r="IM350" s="15"/>
      <c r="IN350" s="15"/>
      <c r="IO350" s="15"/>
      <c r="IP350" s="15"/>
      <c r="IQ350" s="15"/>
      <c r="IR350" s="15"/>
      <c r="IS350" s="15"/>
      <c r="IT350" s="15"/>
      <c r="IU350" s="15"/>
      <c r="IV350" s="15"/>
      <c r="IW350" s="15"/>
    </row>
    <row r="351" spans="1:257" ht="34.5" customHeight="1">
      <c r="A351" s="33" t="s">
        <v>46</v>
      </c>
      <c r="B351" s="42" t="s">
        <v>69</v>
      </c>
      <c r="C351" s="42" t="s">
        <v>23</v>
      </c>
      <c r="D351" s="44">
        <v>7500000000</v>
      </c>
      <c r="E351" s="29"/>
      <c r="F351" s="46">
        <f t="shared" si="44"/>
        <v>400000</v>
      </c>
      <c r="G351" s="46"/>
      <c r="H351" s="46">
        <f t="shared" si="44"/>
        <v>400000</v>
      </c>
      <c r="I351" s="46"/>
      <c r="J351" s="46">
        <f t="shared" si="44"/>
        <v>240500</v>
      </c>
      <c r="K351" s="46"/>
      <c r="L351" s="79">
        <f t="shared" si="41"/>
        <v>0.60124999999999995</v>
      </c>
      <c r="M351" s="79"/>
    </row>
    <row r="352" spans="1:257" ht="51.75" customHeight="1">
      <c r="A352" s="32" t="s">
        <v>97</v>
      </c>
      <c r="B352" s="42" t="s">
        <v>69</v>
      </c>
      <c r="C352" s="42" t="s">
        <v>23</v>
      </c>
      <c r="D352" s="44">
        <v>7520000000</v>
      </c>
      <c r="E352" s="29"/>
      <c r="F352" s="46">
        <f t="shared" si="44"/>
        <v>400000</v>
      </c>
      <c r="G352" s="46"/>
      <c r="H352" s="46">
        <f t="shared" si="44"/>
        <v>400000</v>
      </c>
      <c r="I352" s="46"/>
      <c r="J352" s="46">
        <f t="shared" si="44"/>
        <v>240500</v>
      </c>
      <c r="K352" s="46"/>
      <c r="L352" s="79">
        <f t="shared" si="41"/>
        <v>0.60124999999999995</v>
      </c>
      <c r="M352" s="79"/>
    </row>
    <row r="353" spans="1:257" ht="30.75" customHeight="1">
      <c r="A353" s="25" t="s">
        <v>287</v>
      </c>
      <c r="B353" s="42" t="s">
        <v>69</v>
      </c>
      <c r="C353" s="42" t="s">
        <v>23</v>
      </c>
      <c r="D353" s="44">
        <v>7520600000</v>
      </c>
      <c r="E353" s="29"/>
      <c r="F353" s="46">
        <f t="shared" si="44"/>
        <v>400000</v>
      </c>
      <c r="G353" s="46"/>
      <c r="H353" s="46">
        <f t="shared" si="44"/>
        <v>400000</v>
      </c>
      <c r="I353" s="46"/>
      <c r="J353" s="46">
        <f t="shared" si="44"/>
        <v>240500</v>
      </c>
      <c r="K353" s="46"/>
      <c r="L353" s="79">
        <f t="shared" si="41"/>
        <v>0.60124999999999995</v>
      </c>
      <c r="M353" s="79"/>
    </row>
    <row r="354" spans="1:257" ht="21" customHeight="1">
      <c r="A354" s="28" t="s">
        <v>99</v>
      </c>
      <c r="B354" s="42" t="s">
        <v>69</v>
      </c>
      <c r="C354" s="42" t="s">
        <v>23</v>
      </c>
      <c r="D354" s="44">
        <v>7520629990</v>
      </c>
      <c r="E354" s="29"/>
      <c r="F354" s="46">
        <f t="shared" si="44"/>
        <v>400000</v>
      </c>
      <c r="G354" s="46"/>
      <c r="H354" s="46">
        <f t="shared" si="44"/>
        <v>400000</v>
      </c>
      <c r="I354" s="46"/>
      <c r="J354" s="46">
        <f t="shared" si="44"/>
        <v>240500</v>
      </c>
      <c r="K354" s="46"/>
      <c r="L354" s="79">
        <f t="shared" si="41"/>
        <v>0.60124999999999995</v>
      </c>
      <c r="M354" s="79"/>
    </row>
    <row r="355" spans="1:257" ht="38.25" customHeight="1">
      <c r="A355" s="25" t="s">
        <v>34</v>
      </c>
      <c r="B355" s="42" t="s">
        <v>69</v>
      </c>
      <c r="C355" s="42" t="s">
        <v>23</v>
      </c>
      <c r="D355" s="44">
        <v>7520629990</v>
      </c>
      <c r="E355" s="29" t="s">
        <v>35</v>
      </c>
      <c r="F355" s="46">
        <v>400000</v>
      </c>
      <c r="G355" s="46"/>
      <c r="H355" s="46">
        <v>400000</v>
      </c>
      <c r="I355" s="46"/>
      <c r="J355" s="46">
        <v>240500</v>
      </c>
      <c r="K355" s="46"/>
      <c r="L355" s="79">
        <f t="shared" si="41"/>
        <v>0.60124999999999995</v>
      </c>
      <c r="M355" s="79"/>
    </row>
    <row r="356" spans="1:257" s="81" customFormat="1" ht="16.5" customHeight="1">
      <c r="A356" s="53" t="s">
        <v>288</v>
      </c>
      <c r="B356" s="17" t="s">
        <v>69</v>
      </c>
      <c r="C356" s="17" t="s">
        <v>69</v>
      </c>
      <c r="D356" s="49"/>
      <c r="E356" s="23"/>
      <c r="F356" s="19">
        <f t="shared" si="44"/>
        <v>2027492.01</v>
      </c>
      <c r="G356" s="19"/>
      <c r="H356" s="19">
        <f t="shared" si="44"/>
        <v>2027492.01</v>
      </c>
      <c r="I356" s="19"/>
      <c r="J356" s="19">
        <f t="shared" si="44"/>
        <v>1687709</v>
      </c>
      <c r="K356" s="19"/>
      <c r="L356" s="80">
        <f t="shared" si="41"/>
        <v>0.83241215830981252</v>
      </c>
      <c r="M356" s="80"/>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c r="CG356" s="15"/>
      <c r="CH356" s="15"/>
      <c r="CI356" s="15"/>
      <c r="CJ356" s="15"/>
      <c r="CK356" s="15"/>
      <c r="CL356" s="15"/>
      <c r="CM356" s="15"/>
      <c r="CN356" s="15"/>
      <c r="CO356" s="15"/>
      <c r="CP356" s="15"/>
      <c r="CQ356" s="15"/>
      <c r="CR356" s="15"/>
      <c r="CS356" s="15"/>
      <c r="CT356" s="15"/>
      <c r="CU356" s="15"/>
      <c r="CV356" s="15"/>
      <c r="CW356" s="15"/>
      <c r="CX356" s="15"/>
      <c r="CY356" s="15"/>
      <c r="CZ356" s="15"/>
      <c r="DA356" s="15"/>
      <c r="DB356" s="15"/>
      <c r="DC356" s="15"/>
      <c r="DD356" s="15"/>
      <c r="DE356" s="15"/>
      <c r="DF356" s="15"/>
      <c r="DG356" s="15"/>
      <c r="DH356" s="15"/>
      <c r="DI356" s="15"/>
      <c r="DJ356" s="15"/>
      <c r="DK356" s="15"/>
      <c r="DL356" s="15"/>
      <c r="DM356" s="15"/>
      <c r="DN356" s="15"/>
      <c r="DO356" s="15"/>
      <c r="DP356" s="15"/>
      <c r="DQ356" s="15"/>
      <c r="DR356" s="15"/>
      <c r="DS356" s="15"/>
      <c r="DT356" s="15"/>
      <c r="DU356" s="15"/>
      <c r="DV356" s="15"/>
      <c r="DW356" s="15"/>
      <c r="DX356" s="15"/>
      <c r="DY356" s="15"/>
      <c r="DZ356" s="15"/>
      <c r="EA356" s="15"/>
      <c r="EB356" s="15"/>
      <c r="EC356" s="15"/>
      <c r="ED356" s="15"/>
      <c r="EE356" s="15"/>
      <c r="EF356" s="15"/>
      <c r="EG356" s="15"/>
      <c r="EH356" s="15"/>
      <c r="EI356" s="15"/>
      <c r="EJ356" s="15"/>
      <c r="EK356" s="15"/>
      <c r="EL356" s="15"/>
      <c r="EM356" s="15"/>
      <c r="EN356" s="15"/>
      <c r="EO356" s="15"/>
      <c r="EP356" s="15"/>
      <c r="EQ356" s="15"/>
      <c r="ER356" s="15"/>
      <c r="ES356" s="15"/>
      <c r="ET356" s="15"/>
      <c r="EU356" s="15"/>
      <c r="EV356" s="15"/>
      <c r="EW356" s="15"/>
      <c r="EX356" s="15"/>
      <c r="EY356" s="15"/>
      <c r="EZ356" s="15"/>
      <c r="FA356" s="15"/>
      <c r="FB356" s="15"/>
      <c r="FC356" s="15"/>
      <c r="FD356" s="15"/>
      <c r="FE356" s="15"/>
      <c r="FF356" s="15"/>
      <c r="FG356" s="15"/>
      <c r="FH356" s="15"/>
      <c r="FI356" s="15"/>
      <c r="FJ356" s="15"/>
      <c r="FK356" s="15"/>
      <c r="FL356" s="15"/>
      <c r="FM356" s="15"/>
      <c r="FN356" s="15"/>
      <c r="FO356" s="15"/>
      <c r="FP356" s="15"/>
      <c r="FQ356" s="15"/>
      <c r="FR356" s="15"/>
      <c r="FS356" s="15"/>
      <c r="FT356" s="15"/>
      <c r="FU356" s="15"/>
      <c r="FV356" s="15"/>
      <c r="FW356" s="15"/>
      <c r="FX356" s="15"/>
      <c r="FY356" s="15"/>
      <c r="FZ356" s="15"/>
      <c r="GA356" s="15"/>
      <c r="GB356" s="15"/>
      <c r="GC356" s="15"/>
      <c r="GD356" s="15"/>
      <c r="GE356" s="15"/>
      <c r="GF356" s="15"/>
      <c r="GG356" s="15"/>
      <c r="GH356" s="15"/>
      <c r="GI356" s="15"/>
      <c r="GJ356" s="15"/>
      <c r="GK356" s="15"/>
      <c r="GL356" s="15"/>
      <c r="GM356" s="15"/>
      <c r="GN356" s="15"/>
      <c r="GO356" s="15"/>
      <c r="GP356" s="15"/>
      <c r="GQ356" s="15"/>
      <c r="GR356" s="15"/>
      <c r="GS356" s="15"/>
      <c r="GT356" s="15"/>
      <c r="GU356" s="15"/>
      <c r="GV356" s="15"/>
      <c r="GW356" s="15"/>
      <c r="GX356" s="15"/>
      <c r="GY356" s="15"/>
      <c r="GZ356" s="15"/>
      <c r="HA356" s="15"/>
      <c r="HB356" s="15"/>
      <c r="HC356" s="15"/>
      <c r="HD356" s="15"/>
      <c r="HE356" s="15"/>
      <c r="HF356" s="15"/>
      <c r="HG356" s="15"/>
      <c r="HH356" s="15"/>
      <c r="HI356" s="15"/>
      <c r="HJ356" s="15"/>
      <c r="HK356" s="15"/>
      <c r="HL356" s="15"/>
      <c r="HM356" s="15"/>
      <c r="HN356" s="15"/>
      <c r="HO356" s="15"/>
      <c r="HP356" s="15"/>
      <c r="HQ356" s="15"/>
      <c r="HR356" s="15"/>
      <c r="HS356" s="15"/>
      <c r="HT356" s="15"/>
      <c r="HU356" s="15"/>
      <c r="HV356" s="15"/>
      <c r="HW356" s="15"/>
      <c r="HX356" s="15"/>
      <c r="HY356" s="15"/>
      <c r="HZ356" s="15"/>
      <c r="IA356" s="15"/>
      <c r="IB356" s="15"/>
      <c r="IC356" s="15"/>
      <c r="ID356" s="15"/>
      <c r="IE356" s="15"/>
      <c r="IF356" s="15"/>
      <c r="IG356" s="15"/>
      <c r="IH356" s="15"/>
      <c r="II356" s="15"/>
      <c r="IJ356" s="15"/>
      <c r="IK356" s="15"/>
      <c r="IL356" s="15"/>
      <c r="IM356" s="15"/>
      <c r="IN356" s="15"/>
      <c r="IO356" s="15"/>
      <c r="IP356" s="15"/>
      <c r="IQ356" s="15"/>
      <c r="IR356" s="15"/>
      <c r="IS356" s="15"/>
      <c r="IT356" s="15"/>
      <c r="IU356" s="15"/>
      <c r="IV356" s="15"/>
      <c r="IW356" s="15"/>
    </row>
    <row r="357" spans="1:257" ht="38.25" customHeight="1">
      <c r="A357" s="33" t="s">
        <v>46</v>
      </c>
      <c r="B357" s="42" t="s">
        <v>69</v>
      </c>
      <c r="C357" s="42" t="s">
        <v>69</v>
      </c>
      <c r="D357" s="44">
        <v>7500000000</v>
      </c>
      <c r="E357" s="29"/>
      <c r="F357" s="46">
        <f t="shared" si="44"/>
        <v>2027492.01</v>
      </c>
      <c r="G357" s="46"/>
      <c r="H357" s="46">
        <f t="shared" si="44"/>
        <v>2027492.01</v>
      </c>
      <c r="I357" s="46"/>
      <c r="J357" s="46">
        <f t="shared" si="44"/>
        <v>1687709</v>
      </c>
      <c r="K357" s="46"/>
      <c r="L357" s="79">
        <f t="shared" si="41"/>
        <v>0.83241215830981252</v>
      </c>
      <c r="M357" s="79"/>
    </row>
    <row r="358" spans="1:257" ht="50.25" customHeight="1">
      <c r="A358" s="32" t="s">
        <v>281</v>
      </c>
      <c r="B358" s="42" t="s">
        <v>69</v>
      </c>
      <c r="C358" s="42" t="s">
        <v>69</v>
      </c>
      <c r="D358" s="44">
        <v>7530000000</v>
      </c>
      <c r="E358" s="29"/>
      <c r="F358" s="46">
        <f t="shared" si="44"/>
        <v>2027492.01</v>
      </c>
      <c r="G358" s="46"/>
      <c r="H358" s="46">
        <f t="shared" si="44"/>
        <v>2027492.01</v>
      </c>
      <c r="I358" s="46"/>
      <c r="J358" s="46">
        <f t="shared" si="44"/>
        <v>1687709</v>
      </c>
      <c r="K358" s="46"/>
      <c r="L358" s="79">
        <f t="shared" si="41"/>
        <v>0.83241215830981252</v>
      </c>
      <c r="M358" s="79"/>
    </row>
    <row r="359" spans="1:257" ht="50.25" customHeight="1">
      <c r="A359" s="36" t="s">
        <v>289</v>
      </c>
      <c r="B359" s="42" t="s">
        <v>69</v>
      </c>
      <c r="C359" s="42" t="s">
        <v>69</v>
      </c>
      <c r="D359" s="44">
        <v>7530300000</v>
      </c>
      <c r="E359" s="29"/>
      <c r="F359" s="46">
        <f t="shared" si="44"/>
        <v>2027492.01</v>
      </c>
      <c r="G359" s="46"/>
      <c r="H359" s="46">
        <f t="shared" si="44"/>
        <v>2027492.01</v>
      </c>
      <c r="I359" s="46"/>
      <c r="J359" s="46">
        <f t="shared" si="44"/>
        <v>1687709</v>
      </c>
      <c r="K359" s="46"/>
      <c r="L359" s="79">
        <f t="shared" si="41"/>
        <v>0.83241215830981252</v>
      </c>
      <c r="M359" s="79"/>
    </row>
    <row r="360" spans="1:257" ht="23.25" customHeight="1">
      <c r="A360" s="28" t="s">
        <v>99</v>
      </c>
      <c r="B360" s="42" t="s">
        <v>69</v>
      </c>
      <c r="C360" s="42" t="s">
        <v>69</v>
      </c>
      <c r="D360" s="44">
        <v>7530329990</v>
      </c>
      <c r="E360" s="29"/>
      <c r="F360" s="46">
        <f>F362+F361</f>
        <v>2027492.01</v>
      </c>
      <c r="G360" s="46"/>
      <c r="H360" s="46">
        <f>H362+H361</f>
        <v>2027492.01</v>
      </c>
      <c r="I360" s="46"/>
      <c r="J360" s="46">
        <f>J362+J361</f>
        <v>1687709</v>
      </c>
      <c r="K360" s="46"/>
      <c r="L360" s="79">
        <f t="shared" si="41"/>
        <v>0.83241215830981252</v>
      </c>
      <c r="M360" s="79"/>
    </row>
    <row r="361" spans="1:257" ht="31.5">
      <c r="A361" s="25" t="s">
        <v>34</v>
      </c>
      <c r="B361" s="42" t="s">
        <v>69</v>
      </c>
      <c r="C361" s="42" t="s">
        <v>69</v>
      </c>
      <c r="D361" s="44">
        <v>7530329990</v>
      </c>
      <c r="E361" s="29" t="s">
        <v>35</v>
      </c>
      <c r="F361" s="46">
        <v>339783.01</v>
      </c>
      <c r="G361" s="46"/>
      <c r="H361" s="46">
        <v>339783.01</v>
      </c>
      <c r="I361" s="46"/>
      <c r="J361" s="46">
        <v>0</v>
      </c>
      <c r="K361" s="46"/>
      <c r="L361" s="79">
        <f t="shared" si="41"/>
        <v>0</v>
      </c>
      <c r="M361" s="79"/>
    </row>
    <row r="362" spans="1:257" ht="35.25" customHeight="1">
      <c r="A362" s="25" t="s">
        <v>107</v>
      </c>
      <c r="B362" s="42" t="s">
        <v>69</v>
      </c>
      <c r="C362" s="42" t="s">
        <v>69</v>
      </c>
      <c r="D362" s="44">
        <v>7530329990</v>
      </c>
      <c r="E362" s="29" t="s">
        <v>109</v>
      </c>
      <c r="F362" s="46">
        <v>1687709</v>
      </c>
      <c r="G362" s="46"/>
      <c r="H362" s="46">
        <v>1687709</v>
      </c>
      <c r="I362" s="46"/>
      <c r="J362" s="46">
        <v>1687709</v>
      </c>
      <c r="K362" s="46"/>
      <c r="L362" s="79">
        <f t="shared" si="41"/>
        <v>1</v>
      </c>
      <c r="M362" s="79"/>
    </row>
    <row r="363" spans="1:257" hidden="1">
      <c r="A363" s="16" t="s">
        <v>290</v>
      </c>
      <c r="B363" s="17" t="s">
        <v>75</v>
      </c>
      <c r="C363" s="42"/>
      <c r="D363" s="42"/>
      <c r="E363" s="43"/>
      <c r="F363" s="19">
        <f t="shared" ref="F363:J366" si="45">F364</f>
        <v>0</v>
      </c>
      <c r="G363" s="19"/>
      <c r="H363" s="19">
        <f t="shared" si="45"/>
        <v>0</v>
      </c>
      <c r="I363" s="19"/>
      <c r="J363" s="19">
        <f t="shared" si="45"/>
        <v>0</v>
      </c>
      <c r="K363" s="19"/>
      <c r="L363" s="79" t="e">
        <f t="shared" si="41"/>
        <v>#DIV/0!</v>
      </c>
      <c r="M363" s="79" t="e">
        <f t="shared" ref="M328:M391" si="46">K363/I363</f>
        <v>#DIV/0!</v>
      </c>
    </row>
    <row r="364" spans="1:257" ht="31.5" hidden="1">
      <c r="A364" s="16" t="s">
        <v>291</v>
      </c>
      <c r="B364" s="17" t="s">
        <v>75</v>
      </c>
      <c r="C364" s="17" t="s">
        <v>23</v>
      </c>
      <c r="D364" s="42"/>
      <c r="E364" s="43"/>
      <c r="F364" s="19">
        <f t="shared" si="45"/>
        <v>0</v>
      </c>
      <c r="G364" s="19">
        <f>G365</f>
        <v>0</v>
      </c>
      <c r="H364" s="19">
        <f t="shared" si="45"/>
        <v>0</v>
      </c>
      <c r="I364" s="19">
        <f>I365</f>
        <v>0</v>
      </c>
      <c r="J364" s="19">
        <f t="shared" si="45"/>
        <v>0</v>
      </c>
      <c r="K364" s="19">
        <f>K365</f>
        <v>0</v>
      </c>
      <c r="L364" s="79" t="e">
        <f t="shared" si="41"/>
        <v>#DIV/0!</v>
      </c>
      <c r="M364" s="79" t="e">
        <f t="shared" si="46"/>
        <v>#DIV/0!</v>
      </c>
    </row>
    <row r="365" spans="1:257" ht="31.5" hidden="1">
      <c r="A365" s="25" t="s">
        <v>292</v>
      </c>
      <c r="B365" s="55" t="s">
        <v>75</v>
      </c>
      <c r="C365" s="55" t="s">
        <v>23</v>
      </c>
      <c r="D365" s="44">
        <v>7300000000</v>
      </c>
      <c r="E365" s="43"/>
      <c r="F365" s="46">
        <f t="shared" si="45"/>
        <v>0</v>
      </c>
      <c r="G365" s="19"/>
      <c r="H365" s="46">
        <f t="shared" si="45"/>
        <v>0</v>
      </c>
      <c r="I365" s="19"/>
      <c r="J365" s="46">
        <f t="shared" si="45"/>
        <v>0</v>
      </c>
      <c r="K365" s="19"/>
      <c r="L365" s="79" t="e">
        <f t="shared" si="41"/>
        <v>#DIV/0!</v>
      </c>
      <c r="M365" s="79" t="e">
        <f t="shared" si="46"/>
        <v>#DIV/0!</v>
      </c>
    </row>
    <row r="366" spans="1:257" ht="31.5" hidden="1">
      <c r="A366" s="56" t="s">
        <v>293</v>
      </c>
      <c r="B366" s="55" t="s">
        <v>75</v>
      </c>
      <c r="C366" s="55" t="s">
        <v>23</v>
      </c>
      <c r="D366" s="55">
        <v>7310000000</v>
      </c>
      <c r="E366" s="57"/>
      <c r="F366" s="46">
        <f t="shared" si="45"/>
        <v>0</v>
      </c>
      <c r="G366" s="46"/>
      <c r="H366" s="46">
        <f t="shared" si="45"/>
        <v>0</v>
      </c>
      <c r="I366" s="46"/>
      <c r="J366" s="46">
        <f t="shared" si="45"/>
        <v>0</v>
      </c>
      <c r="K366" s="46"/>
      <c r="L366" s="79" t="e">
        <f t="shared" si="41"/>
        <v>#DIV/0!</v>
      </c>
      <c r="M366" s="79" t="e">
        <f t="shared" si="46"/>
        <v>#DIV/0!</v>
      </c>
    </row>
    <row r="367" spans="1:257" ht="47.25" hidden="1">
      <c r="A367" s="36" t="s">
        <v>294</v>
      </c>
      <c r="B367" s="55" t="s">
        <v>75</v>
      </c>
      <c r="C367" s="55" t="s">
        <v>23</v>
      </c>
      <c r="D367" s="55">
        <v>7310100000</v>
      </c>
      <c r="E367" s="57"/>
      <c r="F367" s="46">
        <f>F368+F371</f>
        <v>0</v>
      </c>
      <c r="G367" s="46"/>
      <c r="H367" s="46">
        <f>H368+H371</f>
        <v>0</v>
      </c>
      <c r="I367" s="46"/>
      <c r="J367" s="46">
        <f>J368+J371</f>
        <v>0</v>
      </c>
      <c r="K367" s="46"/>
      <c r="L367" s="79" t="e">
        <f t="shared" si="41"/>
        <v>#DIV/0!</v>
      </c>
      <c r="M367" s="79" t="e">
        <f t="shared" si="46"/>
        <v>#DIV/0!</v>
      </c>
    </row>
    <row r="368" spans="1:257" hidden="1">
      <c r="A368" s="32" t="s">
        <v>99</v>
      </c>
      <c r="B368" s="55" t="s">
        <v>75</v>
      </c>
      <c r="C368" s="55" t="s">
        <v>23</v>
      </c>
      <c r="D368" s="55">
        <v>7310129990</v>
      </c>
      <c r="E368" s="57"/>
      <c r="F368" s="46">
        <f>F369+F370</f>
        <v>0</v>
      </c>
      <c r="G368" s="46"/>
      <c r="H368" s="46">
        <f>H369+H370</f>
        <v>0</v>
      </c>
      <c r="I368" s="46"/>
      <c r="J368" s="46">
        <f>J369+J370</f>
        <v>0</v>
      </c>
      <c r="K368" s="46"/>
      <c r="L368" s="79" t="e">
        <f t="shared" si="41"/>
        <v>#DIV/0!</v>
      </c>
      <c r="M368" s="79" t="e">
        <f t="shared" si="46"/>
        <v>#DIV/0!</v>
      </c>
    </row>
    <row r="369" spans="1:257" ht="34.5" hidden="1" customHeight="1">
      <c r="A369" s="28" t="s">
        <v>34</v>
      </c>
      <c r="B369" s="55" t="s">
        <v>75</v>
      </c>
      <c r="C369" s="55" t="s">
        <v>23</v>
      </c>
      <c r="D369" s="55">
        <v>7310129990</v>
      </c>
      <c r="E369" s="43" t="s">
        <v>35</v>
      </c>
      <c r="F369" s="46">
        <v>0</v>
      </c>
      <c r="G369" s="46"/>
      <c r="H369" s="46">
        <v>0</v>
      </c>
      <c r="I369" s="46"/>
      <c r="J369" s="46">
        <v>0</v>
      </c>
      <c r="K369" s="46"/>
      <c r="L369" s="79" t="e">
        <f t="shared" si="41"/>
        <v>#DIV/0!</v>
      </c>
      <c r="M369" s="79" t="e">
        <f t="shared" si="46"/>
        <v>#DIV/0!</v>
      </c>
    </row>
    <row r="370" spans="1:257" ht="34.5" hidden="1" customHeight="1">
      <c r="A370" s="28" t="s">
        <v>36</v>
      </c>
      <c r="B370" s="55" t="s">
        <v>75</v>
      </c>
      <c r="C370" s="55" t="s">
        <v>23</v>
      </c>
      <c r="D370" s="55">
        <v>7310129990</v>
      </c>
      <c r="E370" s="43" t="s">
        <v>37</v>
      </c>
      <c r="F370" s="46"/>
      <c r="G370" s="46"/>
      <c r="H370" s="46"/>
      <c r="I370" s="46"/>
      <c r="J370" s="46"/>
      <c r="K370" s="46"/>
      <c r="L370" s="79" t="e">
        <f t="shared" si="41"/>
        <v>#DIV/0!</v>
      </c>
      <c r="M370" s="79" t="e">
        <f t="shared" si="46"/>
        <v>#DIV/0!</v>
      </c>
    </row>
    <row r="371" spans="1:257" ht="34.5" hidden="1" customHeight="1">
      <c r="A371" s="28" t="s">
        <v>295</v>
      </c>
      <c r="B371" s="55" t="s">
        <v>75</v>
      </c>
      <c r="C371" s="55" t="s">
        <v>23</v>
      </c>
      <c r="D371" s="55">
        <v>7310170810</v>
      </c>
      <c r="E371" s="43"/>
      <c r="F371" s="46">
        <f>F372</f>
        <v>0</v>
      </c>
      <c r="G371" s="46"/>
      <c r="H371" s="46">
        <f>H372</f>
        <v>0</v>
      </c>
      <c r="I371" s="46"/>
      <c r="J371" s="46">
        <f>J372</f>
        <v>0</v>
      </c>
      <c r="K371" s="46"/>
      <c r="L371" s="79" t="e">
        <f t="shared" si="41"/>
        <v>#DIV/0!</v>
      </c>
      <c r="M371" s="79" t="e">
        <f t="shared" si="46"/>
        <v>#DIV/0!</v>
      </c>
    </row>
    <row r="372" spans="1:257" ht="34.5" hidden="1" customHeight="1">
      <c r="A372" s="28" t="s">
        <v>34</v>
      </c>
      <c r="B372" s="55" t="s">
        <v>75</v>
      </c>
      <c r="C372" s="55" t="s">
        <v>23</v>
      </c>
      <c r="D372" s="55">
        <v>7310170810</v>
      </c>
      <c r="E372" s="43" t="s">
        <v>35</v>
      </c>
      <c r="F372" s="46"/>
      <c r="G372" s="46"/>
      <c r="H372" s="46"/>
      <c r="I372" s="46"/>
      <c r="J372" s="46"/>
      <c r="K372" s="46"/>
      <c r="L372" s="79" t="e">
        <f t="shared" si="41"/>
        <v>#DIV/0!</v>
      </c>
      <c r="M372" s="79" t="e">
        <f t="shared" si="46"/>
        <v>#DIV/0!</v>
      </c>
    </row>
    <row r="373" spans="1:257" s="81" customFormat="1">
      <c r="A373" s="16" t="s">
        <v>296</v>
      </c>
      <c r="B373" s="17" t="s">
        <v>297</v>
      </c>
      <c r="C373" s="17"/>
      <c r="D373" s="17"/>
      <c r="E373" s="18"/>
      <c r="F373" s="19">
        <f t="shared" ref="F373:K373" si="47">F374+F408+F527+F476</f>
        <v>351635779.66000009</v>
      </c>
      <c r="G373" s="19">
        <f t="shared" si="47"/>
        <v>12693000</v>
      </c>
      <c r="H373" s="19">
        <f t="shared" si="47"/>
        <v>339042479.66000009</v>
      </c>
      <c r="I373" s="19">
        <f t="shared" si="47"/>
        <v>12472500</v>
      </c>
      <c r="J373" s="19">
        <f t="shared" si="47"/>
        <v>335413790.60000002</v>
      </c>
      <c r="K373" s="19">
        <f t="shared" si="47"/>
        <v>12472500</v>
      </c>
      <c r="L373" s="80">
        <f t="shared" si="41"/>
        <v>0.98929724362670135</v>
      </c>
      <c r="M373" s="80">
        <f t="shared" si="46"/>
        <v>1</v>
      </c>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15"/>
      <c r="BT373" s="15"/>
      <c r="BU373" s="15"/>
      <c r="BV373" s="15"/>
      <c r="BW373" s="15"/>
      <c r="BX373" s="15"/>
      <c r="BY373" s="15"/>
      <c r="BZ373" s="15"/>
      <c r="CA373" s="15"/>
      <c r="CB373" s="15"/>
      <c r="CC373" s="15"/>
      <c r="CD373" s="15"/>
      <c r="CE373" s="15"/>
      <c r="CF373" s="15"/>
      <c r="CG373" s="15"/>
      <c r="CH373" s="15"/>
      <c r="CI373" s="15"/>
      <c r="CJ373" s="15"/>
      <c r="CK373" s="15"/>
      <c r="CL373" s="15"/>
      <c r="CM373" s="15"/>
      <c r="CN373" s="15"/>
      <c r="CO373" s="15"/>
      <c r="CP373" s="15"/>
      <c r="CQ373" s="15"/>
      <c r="CR373" s="15"/>
      <c r="CS373" s="15"/>
      <c r="CT373" s="15"/>
      <c r="CU373" s="15"/>
      <c r="CV373" s="15"/>
      <c r="CW373" s="15"/>
      <c r="CX373" s="15"/>
      <c r="CY373" s="15"/>
      <c r="CZ373" s="15"/>
      <c r="DA373" s="15"/>
      <c r="DB373" s="15"/>
      <c r="DC373" s="15"/>
      <c r="DD373" s="15"/>
      <c r="DE373" s="15"/>
      <c r="DF373" s="15"/>
      <c r="DG373" s="15"/>
      <c r="DH373" s="15"/>
      <c r="DI373" s="15"/>
      <c r="DJ373" s="15"/>
      <c r="DK373" s="15"/>
      <c r="DL373" s="15"/>
      <c r="DM373" s="15"/>
      <c r="DN373" s="15"/>
      <c r="DO373" s="15"/>
      <c r="DP373" s="15"/>
      <c r="DQ373" s="15"/>
      <c r="DR373" s="15"/>
      <c r="DS373" s="15"/>
      <c r="DT373" s="15"/>
      <c r="DU373" s="15"/>
      <c r="DV373" s="15"/>
      <c r="DW373" s="15"/>
      <c r="DX373" s="15"/>
      <c r="DY373" s="15"/>
      <c r="DZ373" s="15"/>
      <c r="EA373" s="15"/>
      <c r="EB373" s="15"/>
      <c r="EC373" s="15"/>
      <c r="ED373" s="15"/>
      <c r="EE373" s="15"/>
      <c r="EF373" s="15"/>
      <c r="EG373" s="15"/>
      <c r="EH373" s="15"/>
      <c r="EI373" s="15"/>
      <c r="EJ373" s="15"/>
      <c r="EK373" s="15"/>
      <c r="EL373" s="15"/>
      <c r="EM373" s="15"/>
      <c r="EN373" s="15"/>
      <c r="EO373" s="15"/>
      <c r="EP373" s="15"/>
      <c r="EQ373" s="15"/>
      <c r="ER373" s="15"/>
      <c r="ES373" s="15"/>
      <c r="ET373" s="15"/>
      <c r="EU373" s="15"/>
      <c r="EV373" s="15"/>
      <c r="EW373" s="15"/>
      <c r="EX373" s="15"/>
      <c r="EY373" s="15"/>
      <c r="EZ373" s="15"/>
      <c r="FA373" s="15"/>
      <c r="FB373" s="15"/>
      <c r="FC373" s="15"/>
      <c r="FD373" s="15"/>
      <c r="FE373" s="15"/>
      <c r="FF373" s="15"/>
      <c r="FG373" s="15"/>
      <c r="FH373" s="15"/>
      <c r="FI373" s="15"/>
      <c r="FJ373" s="15"/>
      <c r="FK373" s="15"/>
      <c r="FL373" s="15"/>
      <c r="FM373" s="15"/>
      <c r="FN373" s="15"/>
      <c r="FO373" s="15"/>
      <c r="FP373" s="15"/>
      <c r="FQ373" s="15"/>
      <c r="FR373" s="15"/>
      <c r="FS373" s="15"/>
      <c r="FT373" s="15"/>
      <c r="FU373" s="15"/>
      <c r="FV373" s="15"/>
      <c r="FW373" s="15"/>
      <c r="FX373" s="15"/>
      <c r="FY373" s="15"/>
      <c r="FZ373" s="15"/>
      <c r="GA373" s="15"/>
      <c r="GB373" s="15"/>
      <c r="GC373" s="15"/>
      <c r="GD373" s="15"/>
      <c r="GE373" s="15"/>
      <c r="GF373" s="15"/>
      <c r="GG373" s="15"/>
      <c r="GH373" s="15"/>
      <c r="GI373" s="15"/>
      <c r="GJ373" s="15"/>
      <c r="GK373" s="15"/>
      <c r="GL373" s="15"/>
      <c r="GM373" s="15"/>
      <c r="GN373" s="15"/>
      <c r="GO373" s="15"/>
      <c r="GP373" s="15"/>
      <c r="GQ373" s="15"/>
      <c r="GR373" s="15"/>
      <c r="GS373" s="15"/>
      <c r="GT373" s="15"/>
      <c r="GU373" s="15"/>
      <c r="GV373" s="15"/>
      <c r="GW373" s="15"/>
      <c r="GX373" s="15"/>
      <c r="GY373" s="15"/>
      <c r="GZ373" s="15"/>
      <c r="HA373" s="15"/>
      <c r="HB373" s="15"/>
      <c r="HC373" s="15"/>
      <c r="HD373" s="15"/>
      <c r="HE373" s="15"/>
      <c r="HF373" s="15"/>
      <c r="HG373" s="15"/>
      <c r="HH373" s="15"/>
      <c r="HI373" s="15"/>
      <c r="HJ373" s="15"/>
      <c r="HK373" s="15"/>
      <c r="HL373" s="15"/>
      <c r="HM373" s="15"/>
      <c r="HN373" s="15"/>
      <c r="HO373" s="15"/>
      <c r="HP373" s="15"/>
      <c r="HQ373" s="15"/>
      <c r="HR373" s="15"/>
      <c r="HS373" s="15"/>
      <c r="HT373" s="15"/>
      <c r="HU373" s="15"/>
      <c r="HV373" s="15"/>
      <c r="HW373" s="15"/>
      <c r="HX373" s="15"/>
      <c r="HY373" s="15"/>
      <c r="HZ373" s="15"/>
      <c r="IA373" s="15"/>
      <c r="IB373" s="15"/>
      <c r="IC373" s="15"/>
      <c r="ID373" s="15"/>
      <c r="IE373" s="15"/>
      <c r="IF373" s="15"/>
      <c r="IG373" s="15"/>
      <c r="IH373" s="15"/>
      <c r="II373" s="15"/>
      <c r="IJ373" s="15"/>
      <c r="IK373" s="15"/>
      <c r="IL373" s="15"/>
      <c r="IM373" s="15"/>
      <c r="IN373" s="15"/>
      <c r="IO373" s="15"/>
      <c r="IP373" s="15"/>
      <c r="IQ373" s="15"/>
      <c r="IR373" s="15"/>
      <c r="IS373" s="15"/>
      <c r="IT373" s="15"/>
      <c r="IU373" s="15"/>
      <c r="IV373" s="15"/>
      <c r="IW373" s="15"/>
    </row>
    <row r="374" spans="1:257" s="81" customFormat="1">
      <c r="A374" s="16" t="s">
        <v>298</v>
      </c>
      <c r="B374" s="17" t="s">
        <v>297</v>
      </c>
      <c r="C374" s="17" t="s">
        <v>9</v>
      </c>
      <c r="D374" s="17"/>
      <c r="E374" s="18"/>
      <c r="F374" s="19">
        <f>F375+F403</f>
        <v>110949967.27000001</v>
      </c>
      <c r="G374" s="19">
        <f>G375</f>
        <v>0</v>
      </c>
      <c r="H374" s="19">
        <f>H375+H403</f>
        <v>109060567.27000001</v>
      </c>
      <c r="I374" s="19">
        <f>I375</f>
        <v>0</v>
      </c>
      <c r="J374" s="19">
        <f>J375+J403</f>
        <v>108877606.41000001</v>
      </c>
      <c r="K374" s="19">
        <f>K375</f>
        <v>0</v>
      </c>
      <c r="L374" s="80">
        <f t="shared" si="41"/>
        <v>0.9983223921846377</v>
      </c>
      <c r="M374" s="80"/>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c r="BX374" s="15"/>
      <c r="BY374" s="15"/>
      <c r="BZ374" s="15"/>
      <c r="CA374" s="15"/>
      <c r="CB374" s="15"/>
      <c r="CC374" s="15"/>
      <c r="CD374" s="15"/>
      <c r="CE374" s="15"/>
      <c r="CF374" s="15"/>
      <c r="CG374" s="15"/>
      <c r="CH374" s="15"/>
      <c r="CI374" s="15"/>
      <c r="CJ374" s="15"/>
      <c r="CK374" s="15"/>
      <c r="CL374" s="15"/>
      <c r="CM374" s="15"/>
      <c r="CN374" s="15"/>
      <c r="CO374" s="15"/>
      <c r="CP374" s="15"/>
      <c r="CQ374" s="15"/>
      <c r="CR374" s="15"/>
      <c r="CS374" s="15"/>
      <c r="CT374" s="15"/>
      <c r="CU374" s="15"/>
      <c r="CV374" s="15"/>
      <c r="CW374" s="15"/>
      <c r="CX374" s="15"/>
      <c r="CY374" s="15"/>
      <c r="CZ374" s="15"/>
      <c r="DA374" s="15"/>
      <c r="DB374" s="15"/>
      <c r="DC374" s="15"/>
      <c r="DD374" s="15"/>
      <c r="DE374" s="15"/>
      <c r="DF374" s="15"/>
      <c r="DG374" s="15"/>
      <c r="DH374" s="15"/>
      <c r="DI374" s="15"/>
      <c r="DJ374" s="15"/>
      <c r="DK374" s="15"/>
      <c r="DL374" s="15"/>
      <c r="DM374" s="15"/>
      <c r="DN374" s="15"/>
      <c r="DO374" s="15"/>
      <c r="DP374" s="15"/>
      <c r="DQ374" s="15"/>
      <c r="DR374" s="15"/>
      <c r="DS374" s="15"/>
      <c r="DT374" s="15"/>
      <c r="DU374" s="15"/>
      <c r="DV374" s="15"/>
      <c r="DW374" s="15"/>
      <c r="DX374" s="15"/>
      <c r="DY374" s="15"/>
      <c r="DZ374" s="15"/>
      <c r="EA374" s="15"/>
      <c r="EB374" s="15"/>
      <c r="EC374" s="15"/>
      <c r="ED374" s="15"/>
      <c r="EE374" s="15"/>
      <c r="EF374" s="15"/>
      <c r="EG374" s="15"/>
      <c r="EH374" s="15"/>
      <c r="EI374" s="15"/>
      <c r="EJ374" s="15"/>
      <c r="EK374" s="15"/>
      <c r="EL374" s="15"/>
      <c r="EM374" s="15"/>
      <c r="EN374" s="15"/>
      <c r="EO374" s="15"/>
      <c r="EP374" s="15"/>
      <c r="EQ374" s="15"/>
      <c r="ER374" s="15"/>
      <c r="ES374" s="15"/>
      <c r="ET374" s="15"/>
      <c r="EU374" s="15"/>
      <c r="EV374" s="15"/>
      <c r="EW374" s="15"/>
      <c r="EX374" s="15"/>
      <c r="EY374" s="15"/>
      <c r="EZ374" s="15"/>
      <c r="FA374" s="15"/>
      <c r="FB374" s="15"/>
      <c r="FC374" s="15"/>
      <c r="FD374" s="15"/>
      <c r="FE374" s="15"/>
      <c r="FF374" s="15"/>
      <c r="FG374" s="15"/>
      <c r="FH374" s="15"/>
      <c r="FI374" s="15"/>
      <c r="FJ374" s="15"/>
      <c r="FK374" s="15"/>
      <c r="FL374" s="15"/>
      <c r="FM374" s="15"/>
      <c r="FN374" s="15"/>
      <c r="FO374" s="15"/>
      <c r="FP374" s="15"/>
      <c r="FQ374" s="15"/>
      <c r="FR374" s="15"/>
      <c r="FS374" s="15"/>
      <c r="FT374" s="15"/>
      <c r="FU374" s="15"/>
      <c r="FV374" s="15"/>
      <c r="FW374" s="15"/>
      <c r="FX374" s="15"/>
      <c r="FY374" s="15"/>
      <c r="FZ374" s="15"/>
      <c r="GA374" s="15"/>
      <c r="GB374" s="15"/>
      <c r="GC374" s="15"/>
      <c r="GD374" s="15"/>
      <c r="GE374" s="15"/>
      <c r="GF374" s="15"/>
      <c r="GG374" s="15"/>
      <c r="GH374" s="15"/>
      <c r="GI374" s="15"/>
      <c r="GJ374" s="15"/>
      <c r="GK374" s="15"/>
      <c r="GL374" s="15"/>
      <c r="GM374" s="15"/>
      <c r="GN374" s="15"/>
      <c r="GO374" s="15"/>
      <c r="GP374" s="15"/>
      <c r="GQ374" s="15"/>
      <c r="GR374" s="15"/>
      <c r="GS374" s="15"/>
      <c r="GT374" s="15"/>
      <c r="GU374" s="15"/>
      <c r="GV374" s="15"/>
      <c r="GW374" s="15"/>
      <c r="GX374" s="15"/>
      <c r="GY374" s="15"/>
      <c r="GZ374" s="15"/>
      <c r="HA374" s="15"/>
      <c r="HB374" s="15"/>
      <c r="HC374" s="15"/>
      <c r="HD374" s="15"/>
      <c r="HE374" s="15"/>
      <c r="HF374" s="15"/>
      <c r="HG374" s="15"/>
      <c r="HH374" s="15"/>
      <c r="HI374" s="15"/>
      <c r="HJ374" s="15"/>
      <c r="HK374" s="15"/>
      <c r="HL374" s="15"/>
      <c r="HM374" s="15"/>
      <c r="HN374" s="15"/>
      <c r="HO374" s="15"/>
      <c r="HP374" s="15"/>
      <c r="HQ374" s="15"/>
      <c r="HR374" s="15"/>
      <c r="HS374" s="15"/>
      <c r="HT374" s="15"/>
      <c r="HU374" s="15"/>
      <c r="HV374" s="15"/>
      <c r="HW374" s="15"/>
      <c r="HX374" s="15"/>
      <c r="HY374" s="15"/>
      <c r="HZ374" s="15"/>
      <c r="IA374" s="15"/>
      <c r="IB374" s="15"/>
      <c r="IC374" s="15"/>
      <c r="ID374" s="15"/>
      <c r="IE374" s="15"/>
      <c r="IF374" s="15"/>
      <c r="IG374" s="15"/>
      <c r="IH374" s="15"/>
      <c r="II374" s="15"/>
      <c r="IJ374" s="15"/>
      <c r="IK374" s="15"/>
      <c r="IL374" s="15"/>
      <c r="IM374" s="15"/>
      <c r="IN374" s="15"/>
      <c r="IO374" s="15"/>
      <c r="IP374" s="15"/>
      <c r="IQ374" s="15"/>
      <c r="IR374" s="15"/>
      <c r="IS374" s="15"/>
      <c r="IT374" s="15"/>
      <c r="IU374" s="15"/>
      <c r="IV374" s="15"/>
      <c r="IW374" s="15"/>
    </row>
    <row r="375" spans="1:257" ht="21" customHeight="1">
      <c r="A375" s="25" t="s">
        <v>299</v>
      </c>
      <c r="B375" s="42" t="s">
        <v>297</v>
      </c>
      <c r="C375" s="42" t="s">
        <v>9</v>
      </c>
      <c r="D375" s="44">
        <v>7200000000</v>
      </c>
      <c r="E375" s="43"/>
      <c r="F375" s="46">
        <f>F376</f>
        <v>110949967.27000001</v>
      </c>
      <c r="G375" s="46"/>
      <c r="H375" s="46">
        <f>H376</f>
        <v>109060567.27000001</v>
      </c>
      <c r="I375" s="46"/>
      <c r="J375" s="46">
        <f>J376</f>
        <v>108877606.41000001</v>
      </c>
      <c r="K375" s="46"/>
      <c r="L375" s="79">
        <f t="shared" si="41"/>
        <v>0.9983223921846377</v>
      </c>
      <c r="M375" s="79"/>
    </row>
    <row r="376" spans="1:257" ht="30" customHeight="1">
      <c r="A376" s="25" t="s">
        <v>300</v>
      </c>
      <c r="B376" s="42" t="s">
        <v>297</v>
      </c>
      <c r="C376" s="42" t="s">
        <v>9</v>
      </c>
      <c r="D376" s="44">
        <v>7210000000</v>
      </c>
      <c r="E376" s="43"/>
      <c r="F376" s="46">
        <f>F384+F394+F377+F391</f>
        <v>110949967.27000001</v>
      </c>
      <c r="G376" s="46"/>
      <c r="H376" s="46">
        <f>H384+H394+H377+H391</f>
        <v>109060567.27000001</v>
      </c>
      <c r="I376" s="46"/>
      <c r="J376" s="46">
        <f>J384+J394+J377+J391</f>
        <v>108877606.41000001</v>
      </c>
      <c r="K376" s="46"/>
      <c r="L376" s="79">
        <f t="shared" si="41"/>
        <v>0.9983223921846377</v>
      </c>
      <c r="M376" s="79"/>
    </row>
    <row r="377" spans="1:257" ht="30" customHeight="1">
      <c r="A377" s="36" t="s">
        <v>301</v>
      </c>
      <c r="B377" s="42" t="s">
        <v>297</v>
      </c>
      <c r="C377" s="42" t="s">
        <v>9</v>
      </c>
      <c r="D377" s="44">
        <v>7210100000</v>
      </c>
      <c r="E377" s="43"/>
      <c r="F377" s="46">
        <f>F378+F380+F382</f>
        <v>7553836.8399999999</v>
      </c>
      <c r="G377" s="46"/>
      <c r="H377" s="46">
        <f>H378+H380+H382</f>
        <v>7553836.8399999999</v>
      </c>
      <c r="I377" s="46"/>
      <c r="J377" s="46">
        <f>J378+J380+J382</f>
        <v>7553836.8399999999</v>
      </c>
      <c r="K377" s="46"/>
      <c r="L377" s="79">
        <f t="shared" si="41"/>
        <v>1</v>
      </c>
      <c r="M377" s="79"/>
    </row>
    <row r="378" spans="1:257" ht="28.5" customHeight="1">
      <c r="A378" s="32" t="s">
        <v>99</v>
      </c>
      <c r="B378" s="42" t="s">
        <v>297</v>
      </c>
      <c r="C378" s="42" t="s">
        <v>9</v>
      </c>
      <c r="D378" s="44">
        <v>7210129990</v>
      </c>
      <c r="E378" s="43"/>
      <c r="F378" s="46">
        <f>F379</f>
        <v>541101.04</v>
      </c>
      <c r="G378" s="46"/>
      <c r="H378" s="46">
        <f>H379</f>
        <v>541101.04</v>
      </c>
      <c r="I378" s="46"/>
      <c r="J378" s="46">
        <f>J379</f>
        <v>541101.04</v>
      </c>
      <c r="K378" s="46"/>
      <c r="L378" s="79">
        <f t="shared" si="41"/>
        <v>1</v>
      </c>
      <c r="M378" s="79"/>
    </row>
    <row r="379" spans="1:257" ht="30" customHeight="1">
      <c r="A379" s="25" t="s">
        <v>107</v>
      </c>
      <c r="B379" s="42" t="s">
        <v>297</v>
      </c>
      <c r="C379" s="42" t="s">
        <v>9</v>
      </c>
      <c r="D379" s="44">
        <v>7210129990</v>
      </c>
      <c r="E379" s="43" t="s">
        <v>109</v>
      </c>
      <c r="F379" s="46">
        <v>541101.04</v>
      </c>
      <c r="G379" s="46"/>
      <c r="H379" s="46">
        <v>541101.04</v>
      </c>
      <c r="I379" s="46"/>
      <c r="J379" s="46">
        <v>541101.04</v>
      </c>
      <c r="K379" s="46"/>
      <c r="L379" s="79">
        <f t="shared" si="41"/>
        <v>1</v>
      </c>
      <c r="M379" s="79"/>
    </row>
    <row r="380" spans="1:257" ht="68.25" customHeight="1">
      <c r="A380" s="25" t="s">
        <v>302</v>
      </c>
      <c r="B380" s="42" t="s">
        <v>297</v>
      </c>
      <c r="C380" s="42" t="s">
        <v>9</v>
      </c>
      <c r="D380" s="44" t="s">
        <v>303</v>
      </c>
      <c r="E380" s="43"/>
      <c r="F380" s="46">
        <f>F381</f>
        <v>6662099.0099999998</v>
      </c>
      <c r="G380" s="46"/>
      <c r="H380" s="46">
        <f>H381</f>
        <v>6662099.0099999998</v>
      </c>
      <c r="I380" s="46"/>
      <c r="J380" s="46">
        <f>J381</f>
        <v>6662099.0099999998</v>
      </c>
      <c r="K380" s="46"/>
      <c r="L380" s="79">
        <f t="shared" si="41"/>
        <v>1</v>
      </c>
      <c r="M380" s="79"/>
    </row>
    <row r="381" spans="1:257" ht="36" customHeight="1">
      <c r="A381" s="25" t="s">
        <v>107</v>
      </c>
      <c r="B381" s="42" t="s">
        <v>297</v>
      </c>
      <c r="C381" s="42" t="s">
        <v>9</v>
      </c>
      <c r="D381" s="44" t="s">
        <v>303</v>
      </c>
      <c r="E381" s="43" t="s">
        <v>109</v>
      </c>
      <c r="F381" s="46">
        <f>8315094.46-1652995.45</f>
        <v>6662099.0099999998</v>
      </c>
      <c r="G381" s="46"/>
      <c r="H381" s="46">
        <f>8315094.46-1652995.45</f>
        <v>6662099.0099999998</v>
      </c>
      <c r="I381" s="46"/>
      <c r="J381" s="46">
        <v>6662099.0099999998</v>
      </c>
      <c r="K381" s="46"/>
      <c r="L381" s="79">
        <f t="shared" si="41"/>
        <v>1</v>
      </c>
      <c r="M381" s="79"/>
    </row>
    <row r="382" spans="1:257" ht="69.75" customHeight="1">
      <c r="A382" s="25" t="s">
        <v>304</v>
      </c>
      <c r="B382" s="42" t="s">
        <v>297</v>
      </c>
      <c r="C382" s="42" t="s">
        <v>9</v>
      </c>
      <c r="D382" s="44" t="s">
        <v>305</v>
      </c>
      <c r="E382" s="43"/>
      <c r="F382" s="46">
        <f>F383</f>
        <v>350636.79</v>
      </c>
      <c r="G382" s="46"/>
      <c r="H382" s="46">
        <f>H383</f>
        <v>350636.79</v>
      </c>
      <c r="I382" s="46"/>
      <c r="J382" s="46">
        <f>J383</f>
        <v>350636.79</v>
      </c>
      <c r="K382" s="46"/>
      <c r="L382" s="79">
        <f t="shared" si="41"/>
        <v>1</v>
      </c>
      <c r="M382" s="79"/>
    </row>
    <row r="383" spans="1:257" ht="42" customHeight="1">
      <c r="A383" s="25" t="s">
        <v>107</v>
      </c>
      <c r="B383" s="42" t="s">
        <v>297</v>
      </c>
      <c r="C383" s="42" t="s">
        <v>9</v>
      </c>
      <c r="D383" s="44" t="s">
        <v>305</v>
      </c>
      <c r="E383" s="43" t="s">
        <v>109</v>
      </c>
      <c r="F383" s="46">
        <v>350636.79</v>
      </c>
      <c r="G383" s="46"/>
      <c r="H383" s="46">
        <v>350636.79</v>
      </c>
      <c r="I383" s="46"/>
      <c r="J383" s="46">
        <v>350636.79</v>
      </c>
      <c r="K383" s="46"/>
      <c r="L383" s="79">
        <f t="shared" si="41"/>
        <v>1</v>
      </c>
      <c r="M383" s="79"/>
    </row>
    <row r="384" spans="1:257" ht="30" customHeight="1">
      <c r="A384" s="36" t="s">
        <v>306</v>
      </c>
      <c r="B384" s="42" t="s">
        <v>297</v>
      </c>
      <c r="C384" s="42" t="s">
        <v>9</v>
      </c>
      <c r="D384" s="44">
        <v>7210200000</v>
      </c>
      <c r="E384" s="43"/>
      <c r="F384" s="46">
        <f>F385+F387+F389</f>
        <v>37664412.600000001</v>
      </c>
      <c r="G384" s="46"/>
      <c r="H384" s="46">
        <f>H385+H387+H389</f>
        <v>37664412.600000001</v>
      </c>
      <c r="I384" s="46"/>
      <c r="J384" s="46">
        <f>J385+J387+J389</f>
        <v>37659727.480000004</v>
      </c>
      <c r="K384" s="46"/>
      <c r="L384" s="79">
        <f t="shared" si="41"/>
        <v>0.99987560883931059</v>
      </c>
      <c r="M384" s="79"/>
    </row>
    <row r="385" spans="1:13" ht="65.25" customHeight="1">
      <c r="A385" s="33" t="s">
        <v>106</v>
      </c>
      <c r="B385" s="42" t="s">
        <v>297</v>
      </c>
      <c r="C385" s="42" t="s">
        <v>9</v>
      </c>
      <c r="D385" s="44">
        <v>7210200050</v>
      </c>
      <c r="E385" s="43"/>
      <c r="F385" s="46">
        <f>F386</f>
        <v>36787916</v>
      </c>
      <c r="G385" s="46"/>
      <c r="H385" s="46">
        <f>H386</f>
        <v>36787916</v>
      </c>
      <c r="I385" s="46"/>
      <c r="J385" s="46">
        <f>J386</f>
        <v>36787916</v>
      </c>
      <c r="K385" s="46"/>
      <c r="L385" s="79">
        <f t="shared" si="41"/>
        <v>1</v>
      </c>
      <c r="M385" s="79"/>
    </row>
    <row r="386" spans="1:13" ht="36.75" customHeight="1">
      <c r="A386" s="25" t="s">
        <v>107</v>
      </c>
      <c r="B386" s="42" t="s">
        <v>297</v>
      </c>
      <c r="C386" s="42" t="s">
        <v>9</v>
      </c>
      <c r="D386" s="44">
        <v>7210200050</v>
      </c>
      <c r="E386" s="43" t="s">
        <v>109</v>
      </c>
      <c r="F386" s="46">
        <v>36787916</v>
      </c>
      <c r="G386" s="46"/>
      <c r="H386" s="46">
        <v>36787916</v>
      </c>
      <c r="I386" s="46"/>
      <c r="J386" s="46">
        <v>36787916</v>
      </c>
      <c r="K386" s="46"/>
      <c r="L386" s="79">
        <f t="shared" si="41"/>
        <v>1</v>
      </c>
      <c r="M386" s="79"/>
    </row>
    <row r="387" spans="1:13" ht="61.5" customHeight="1">
      <c r="A387" s="30" t="s">
        <v>20</v>
      </c>
      <c r="B387" s="42" t="s">
        <v>297</v>
      </c>
      <c r="C387" s="42" t="s">
        <v>9</v>
      </c>
      <c r="D387" s="44">
        <v>7210213060</v>
      </c>
      <c r="E387" s="43"/>
      <c r="F387" s="46">
        <f>F388</f>
        <v>806496.6</v>
      </c>
      <c r="G387" s="46"/>
      <c r="H387" s="46">
        <f>H388</f>
        <v>806496.6</v>
      </c>
      <c r="I387" s="46"/>
      <c r="J387" s="46">
        <f>J388</f>
        <v>801811.56</v>
      </c>
      <c r="K387" s="46"/>
      <c r="L387" s="79">
        <f t="shared" si="41"/>
        <v>0.99419087445625942</v>
      </c>
      <c r="M387" s="79"/>
    </row>
    <row r="388" spans="1:13" ht="36.75" customHeight="1">
      <c r="A388" s="25" t="s">
        <v>107</v>
      </c>
      <c r="B388" s="42" t="s">
        <v>297</v>
      </c>
      <c r="C388" s="42" t="s">
        <v>9</v>
      </c>
      <c r="D388" s="44">
        <v>7210213060</v>
      </c>
      <c r="E388" s="43" t="s">
        <v>109</v>
      </c>
      <c r="F388" s="46">
        <v>806496.6</v>
      </c>
      <c r="G388" s="46"/>
      <c r="H388" s="46">
        <v>806496.6</v>
      </c>
      <c r="I388" s="46"/>
      <c r="J388" s="46">
        <v>801811.56</v>
      </c>
      <c r="K388" s="46"/>
      <c r="L388" s="79">
        <f t="shared" si="41"/>
        <v>0.99419087445625942</v>
      </c>
      <c r="M388" s="79"/>
    </row>
    <row r="389" spans="1:13" ht="23.25" customHeight="1">
      <c r="A389" s="32" t="s">
        <v>99</v>
      </c>
      <c r="B389" s="42" t="s">
        <v>297</v>
      </c>
      <c r="C389" s="42" t="s">
        <v>9</v>
      </c>
      <c r="D389" s="44">
        <v>7210229990</v>
      </c>
      <c r="E389" s="43"/>
      <c r="F389" s="46">
        <f>F390</f>
        <v>70000</v>
      </c>
      <c r="G389" s="46"/>
      <c r="H389" s="46">
        <f>H390</f>
        <v>70000</v>
      </c>
      <c r="I389" s="46"/>
      <c r="J389" s="46">
        <f>J390</f>
        <v>69999.92</v>
      </c>
      <c r="K389" s="46"/>
      <c r="L389" s="79">
        <f t="shared" si="41"/>
        <v>0.99999885714285708</v>
      </c>
      <c r="M389" s="79"/>
    </row>
    <row r="390" spans="1:13" ht="36.75" customHeight="1">
      <c r="A390" s="25" t="s">
        <v>107</v>
      </c>
      <c r="B390" s="42" t="s">
        <v>297</v>
      </c>
      <c r="C390" s="42" t="s">
        <v>9</v>
      </c>
      <c r="D390" s="44">
        <v>7210229990</v>
      </c>
      <c r="E390" s="43" t="s">
        <v>109</v>
      </c>
      <c r="F390" s="46">
        <v>70000</v>
      </c>
      <c r="G390" s="46"/>
      <c r="H390" s="46">
        <v>70000</v>
      </c>
      <c r="I390" s="46"/>
      <c r="J390" s="46">
        <v>69999.92</v>
      </c>
      <c r="K390" s="46"/>
      <c r="L390" s="79">
        <f t="shared" si="41"/>
        <v>0.99999885714285708</v>
      </c>
      <c r="M390" s="79"/>
    </row>
    <row r="391" spans="1:13" ht="31.5">
      <c r="A391" s="34" t="s">
        <v>307</v>
      </c>
      <c r="B391" s="42" t="s">
        <v>297</v>
      </c>
      <c r="C391" s="42" t="s">
        <v>9</v>
      </c>
      <c r="D391" s="44">
        <v>7210400000</v>
      </c>
      <c r="E391" s="43"/>
      <c r="F391" s="46">
        <f t="shared" ref="F391:J392" si="48">F392</f>
        <v>600000</v>
      </c>
      <c r="G391" s="46"/>
      <c r="H391" s="46">
        <f t="shared" si="48"/>
        <v>600000</v>
      </c>
      <c r="I391" s="46"/>
      <c r="J391" s="46">
        <f t="shared" si="48"/>
        <v>430000</v>
      </c>
      <c r="K391" s="46"/>
      <c r="L391" s="79">
        <f t="shared" si="41"/>
        <v>0.71666666666666667</v>
      </c>
      <c r="M391" s="79"/>
    </row>
    <row r="392" spans="1:13" ht="63">
      <c r="A392" s="34" t="s">
        <v>308</v>
      </c>
      <c r="B392" s="42" t="s">
        <v>297</v>
      </c>
      <c r="C392" s="42" t="s">
        <v>9</v>
      </c>
      <c r="D392" s="44" t="s">
        <v>309</v>
      </c>
      <c r="E392" s="43"/>
      <c r="F392" s="46">
        <f t="shared" si="48"/>
        <v>600000</v>
      </c>
      <c r="G392" s="46"/>
      <c r="H392" s="46">
        <f t="shared" si="48"/>
        <v>600000</v>
      </c>
      <c r="I392" s="46"/>
      <c r="J392" s="46">
        <f t="shared" si="48"/>
        <v>430000</v>
      </c>
      <c r="K392" s="46"/>
      <c r="L392" s="79">
        <f t="shared" ref="L392:L455" si="49">J392/H392</f>
        <v>0.71666666666666667</v>
      </c>
      <c r="M392" s="79"/>
    </row>
    <row r="393" spans="1:13" ht="31.5">
      <c r="A393" s="25" t="s">
        <v>107</v>
      </c>
      <c r="B393" s="42" t="s">
        <v>297</v>
      </c>
      <c r="C393" s="42" t="s">
        <v>9</v>
      </c>
      <c r="D393" s="44" t="s">
        <v>309</v>
      </c>
      <c r="E393" s="43" t="s">
        <v>109</v>
      </c>
      <c r="F393" s="46">
        <v>600000</v>
      </c>
      <c r="G393" s="46"/>
      <c r="H393" s="46">
        <v>600000</v>
      </c>
      <c r="I393" s="46"/>
      <c r="J393" s="46">
        <v>430000</v>
      </c>
      <c r="K393" s="46"/>
      <c r="L393" s="79">
        <f t="shared" si="49"/>
        <v>0.71666666666666667</v>
      </c>
      <c r="M393" s="79"/>
    </row>
    <row r="394" spans="1:13" ht="37.5" customHeight="1">
      <c r="A394" s="36" t="s">
        <v>310</v>
      </c>
      <c r="B394" s="42" t="s">
        <v>297</v>
      </c>
      <c r="C394" s="42" t="s">
        <v>9</v>
      </c>
      <c r="D394" s="44">
        <v>7210500000</v>
      </c>
      <c r="E394" s="43"/>
      <c r="F394" s="46">
        <f>F397+F399+F401+F395</f>
        <v>65131717.829999998</v>
      </c>
      <c r="G394" s="46"/>
      <c r="H394" s="46">
        <f>H397+H399+H401+H395</f>
        <v>63242317.829999998</v>
      </c>
      <c r="I394" s="46"/>
      <c r="J394" s="46">
        <f>J397+J399+J401+J395</f>
        <v>63234042.090000004</v>
      </c>
      <c r="K394" s="46"/>
      <c r="L394" s="79">
        <f t="shared" si="49"/>
        <v>0.99986914236726365</v>
      </c>
      <c r="M394" s="79"/>
    </row>
    <row r="395" spans="1:13" ht="24" customHeight="1">
      <c r="A395" s="32" t="s">
        <v>311</v>
      </c>
      <c r="B395" s="42" t="s">
        <v>297</v>
      </c>
      <c r="C395" s="42" t="s">
        <v>9</v>
      </c>
      <c r="D395" s="44">
        <v>7210520080</v>
      </c>
      <c r="E395" s="43"/>
      <c r="F395" s="46">
        <f>F396</f>
        <v>341733.83</v>
      </c>
      <c r="G395" s="46"/>
      <c r="H395" s="46">
        <f>H396</f>
        <v>341733.83</v>
      </c>
      <c r="I395" s="46"/>
      <c r="J395" s="46">
        <f>J396</f>
        <v>333458.09000000003</v>
      </c>
      <c r="K395" s="46"/>
      <c r="L395" s="79">
        <f t="shared" si="49"/>
        <v>0.97578308240656186</v>
      </c>
      <c r="M395" s="79"/>
    </row>
    <row r="396" spans="1:13" ht="33.75" customHeight="1">
      <c r="A396" s="25" t="s">
        <v>107</v>
      </c>
      <c r="B396" s="42" t="s">
        <v>297</v>
      </c>
      <c r="C396" s="42" t="s">
        <v>9</v>
      </c>
      <c r="D396" s="44">
        <v>7210520080</v>
      </c>
      <c r="E396" s="43" t="s">
        <v>109</v>
      </c>
      <c r="F396" s="46">
        <v>341733.83</v>
      </c>
      <c r="G396" s="46"/>
      <c r="H396" s="46">
        <v>341733.83</v>
      </c>
      <c r="I396" s="46"/>
      <c r="J396" s="46">
        <v>333458.09000000003</v>
      </c>
      <c r="K396" s="46"/>
      <c r="L396" s="79">
        <f t="shared" si="49"/>
        <v>0.97578308240656186</v>
      </c>
      <c r="M396" s="79"/>
    </row>
    <row r="397" spans="1:13" ht="65.25" customHeight="1">
      <c r="A397" s="33" t="s">
        <v>108</v>
      </c>
      <c r="B397" s="42" t="s">
        <v>297</v>
      </c>
      <c r="C397" s="42" t="s">
        <v>9</v>
      </c>
      <c r="D397" s="44">
        <v>7210571100</v>
      </c>
      <c r="E397" s="43"/>
      <c r="F397" s="46">
        <f>F398</f>
        <v>9147535</v>
      </c>
      <c r="G397" s="46"/>
      <c r="H397" s="46">
        <f>H398</f>
        <v>9147535</v>
      </c>
      <c r="I397" s="46"/>
      <c r="J397" s="46">
        <f>J398</f>
        <v>9147535</v>
      </c>
      <c r="K397" s="46"/>
      <c r="L397" s="79">
        <f t="shared" si="49"/>
        <v>1</v>
      </c>
      <c r="M397" s="79"/>
    </row>
    <row r="398" spans="1:13" ht="31.5">
      <c r="A398" s="25" t="s">
        <v>107</v>
      </c>
      <c r="B398" s="42" t="s">
        <v>297</v>
      </c>
      <c r="C398" s="42" t="s">
        <v>9</v>
      </c>
      <c r="D398" s="44">
        <v>7210571100</v>
      </c>
      <c r="E398" s="43" t="s">
        <v>109</v>
      </c>
      <c r="F398" s="46">
        <v>9147535</v>
      </c>
      <c r="G398" s="46"/>
      <c r="H398" s="46">
        <v>9147535</v>
      </c>
      <c r="I398" s="46"/>
      <c r="J398" s="46">
        <v>9147535</v>
      </c>
      <c r="K398" s="46"/>
      <c r="L398" s="79">
        <f t="shared" si="49"/>
        <v>1</v>
      </c>
      <c r="M398" s="79"/>
    </row>
    <row r="399" spans="1:13" ht="46.5" customHeight="1">
      <c r="A399" s="25" t="s">
        <v>110</v>
      </c>
      <c r="B399" s="42" t="s">
        <v>297</v>
      </c>
      <c r="C399" s="42" t="s">
        <v>9</v>
      </c>
      <c r="D399" s="44" t="s">
        <v>312</v>
      </c>
      <c r="E399" s="43"/>
      <c r="F399" s="46">
        <f>F400</f>
        <v>481449</v>
      </c>
      <c r="G399" s="46"/>
      <c r="H399" s="46">
        <f>H400</f>
        <v>481449</v>
      </c>
      <c r="I399" s="46"/>
      <c r="J399" s="46">
        <f>J400</f>
        <v>481449</v>
      </c>
      <c r="K399" s="46"/>
      <c r="L399" s="79">
        <f t="shared" si="49"/>
        <v>1</v>
      </c>
      <c r="M399" s="79"/>
    </row>
    <row r="400" spans="1:13" ht="31.5">
      <c r="A400" s="25" t="s">
        <v>107</v>
      </c>
      <c r="B400" s="42" t="s">
        <v>297</v>
      </c>
      <c r="C400" s="42" t="s">
        <v>9</v>
      </c>
      <c r="D400" s="44" t="s">
        <v>312</v>
      </c>
      <c r="E400" s="43" t="s">
        <v>109</v>
      </c>
      <c r="F400" s="46">
        <v>481449</v>
      </c>
      <c r="G400" s="46"/>
      <c r="H400" s="46">
        <v>481449</v>
      </c>
      <c r="I400" s="46"/>
      <c r="J400" s="46">
        <v>481449</v>
      </c>
      <c r="K400" s="46"/>
      <c r="L400" s="79">
        <f t="shared" si="49"/>
        <v>1</v>
      </c>
      <c r="M400" s="79"/>
    </row>
    <row r="401" spans="1:257" ht="51" customHeight="1">
      <c r="A401" s="25" t="s">
        <v>313</v>
      </c>
      <c r="B401" s="44" t="s">
        <v>297</v>
      </c>
      <c r="C401" s="44" t="s">
        <v>9</v>
      </c>
      <c r="D401" s="44">
        <v>7210575310</v>
      </c>
      <c r="E401" s="43"/>
      <c r="F401" s="46">
        <f>F402</f>
        <v>55161000</v>
      </c>
      <c r="G401" s="46"/>
      <c r="H401" s="46">
        <f>H402</f>
        <v>53271600</v>
      </c>
      <c r="I401" s="46"/>
      <c r="J401" s="46">
        <f>J402</f>
        <v>53271600</v>
      </c>
      <c r="K401" s="46"/>
      <c r="L401" s="79">
        <f t="shared" si="49"/>
        <v>1</v>
      </c>
      <c r="M401" s="79"/>
    </row>
    <row r="402" spans="1:257" ht="36.75" customHeight="1">
      <c r="A402" s="25" t="s">
        <v>107</v>
      </c>
      <c r="B402" s="42" t="s">
        <v>297</v>
      </c>
      <c r="C402" s="42" t="s">
        <v>9</v>
      </c>
      <c r="D402" s="44">
        <v>7210575310</v>
      </c>
      <c r="E402" s="43" t="s">
        <v>109</v>
      </c>
      <c r="F402" s="46">
        <v>55161000</v>
      </c>
      <c r="G402" s="46"/>
      <c r="H402" s="46">
        <v>53271600</v>
      </c>
      <c r="I402" s="46"/>
      <c r="J402" s="46">
        <v>53271600</v>
      </c>
      <c r="K402" s="46"/>
      <c r="L402" s="79">
        <f t="shared" si="49"/>
        <v>1</v>
      </c>
      <c r="M402" s="79"/>
    </row>
    <row r="403" spans="1:257" ht="25.5" hidden="1" customHeight="1">
      <c r="A403" s="25" t="s">
        <v>12</v>
      </c>
      <c r="B403" s="42" t="s">
        <v>297</v>
      </c>
      <c r="C403" s="42" t="s">
        <v>9</v>
      </c>
      <c r="D403" s="26" t="s">
        <v>13</v>
      </c>
      <c r="E403" s="45"/>
      <c r="F403" s="46">
        <f t="shared" ref="F403:J409" si="50">F404</f>
        <v>0</v>
      </c>
      <c r="G403" s="46"/>
      <c r="H403" s="46">
        <f t="shared" si="50"/>
        <v>0</v>
      </c>
      <c r="I403" s="46"/>
      <c r="J403" s="46">
        <f t="shared" si="50"/>
        <v>0</v>
      </c>
      <c r="K403" s="46"/>
      <c r="L403" s="79" t="e">
        <f t="shared" si="49"/>
        <v>#DIV/0!</v>
      </c>
      <c r="M403" s="79" t="e">
        <f t="shared" ref="M392:M455" si="51">K403/I403</f>
        <v>#DIV/0!</v>
      </c>
    </row>
    <row r="404" spans="1:257" ht="21.75" hidden="1" customHeight="1">
      <c r="A404" s="33" t="s">
        <v>64</v>
      </c>
      <c r="B404" s="42" t="s">
        <v>297</v>
      </c>
      <c r="C404" s="42" t="s">
        <v>9</v>
      </c>
      <c r="D404" s="26" t="s">
        <v>65</v>
      </c>
      <c r="E404" s="45"/>
      <c r="F404" s="46">
        <f t="shared" si="50"/>
        <v>0</v>
      </c>
      <c r="G404" s="46"/>
      <c r="H404" s="46">
        <f t="shared" si="50"/>
        <v>0</v>
      </c>
      <c r="I404" s="46"/>
      <c r="J404" s="46">
        <f t="shared" si="50"/>
        <v>0</v>
      </c>
      <c r="K404" s="46"/>
      <c r="L404" s="79" t="e">
        <f t="shared" si="49"/>
        <v>#DIV/0!</v>
      </c>
      <c r="M404" s="79" t="e">
        <f t="shared" si="51"/>
        <v>#DIV/0!</v>
      </c>
    </row>
    <row r="405" spans="1:257" ht="36.75" hidden="1" customHeight="1">
      <c r="A405" s="33" t="s">
        <v>150</v>
      </c>
      <c r="B405" s="42" t="s">
        <v>297</v>
      </c>
      <c r="C405" s="42" t="s">
        <v>9</v>
      </c>
      <c r="D405" s="44" t="s">
        <v>151</v>
      </c>
      <c r="E405" s="45"/>
      <c r="F405" s="46">
        <f t="shared" si="50"/>
        <v>0</v>
      </c>
      <c r="G405" s="46"/>
      <c r="H405" s="46">
        <f t="shared" si="50"/>
        <v>0</v>
      </c>
      <c r="I405" s="46"/>
      <c r="J405" s="46">
        <f t="shared" si="50"/>
        <v>0</v>
      </c>
      <c r="K405" s="46"/>
      <c r="L405" s="79" t="e">
        <f t="shared" si="49"/>
        <v>#DIV/0!</v>
      </c>
      <c r="M405" s="79" t="e">
        <f t="shared" si="51"/>
        <v>#DIV/0!</v>
      </c>
    </row>
    <row r="406" spans="1:257" ht="22.5" hidden="1" customHeight="1">
      <c r="A406" s="33" t="s">
        <v>93</v>
      </c>
      <c r="B406" s="42" t="s">
        <v>297</v>
      </c>
      <c r="C406" s="42" t="s">
        <v>9</v>
      </c>
      <c r="D406" s="44" t="s">
        <v>152</v>
      </c>
      <c r="E406" s="45"/>
      <c r="F406" s="46">
        <f t="shared" si="50"/>
        <v>0</v>
      </c>
      <c r="G406" s="46"/>
      <c r="H406" s="46">
        <f t="shared" si="50"/>
        <v>0</v>
      </c>
      <c r="I406" s="46"/>
      <c r="J406" s="46">
        <f t="shared" si="50"/>
        <v>0</v>
      </c>
      <c r="K406" s="46"/>
      <c r="L406" s="79" t="e">
        <f t="shared" si="49"/>
        <v>#DIV/0!</v>
      </c>
      <c r="M406" s="79" t="e">
        <f t="shared" si="51"/>
        <v>#DIV/0!</v>
      </c>
    </row>
    <row r="407" spans="1:257" ht="36.75" hidden="1" customHeight="1">
      <c r="A407" s="25" t="s">
        <v>107</v>
      </c>
      <c r="B407" s="42" t="s">
        <v>297</v>
      </c>
      <c r="C407" s="42" t="s">
        <v>9</v>
      </c>
      <c r="D407" s="44" t="s">
        <v>152</v>
      </c>
      <c r="E407" s="45">
        <v>600</v>
      </c>
      <c r="F407" s="46"/>
      <c r="G407" s="46"/>
      <c r="H407" s="46"/>
      <c r="I407" s="46"/>
      <c r="J407" s="46"/>
      <c r="K407" s="46"/>
      <c r="L407" s="79" t="e">
        <f t="shared" si="49"/>
        <v>#DIV/0!</v>
      </c>
      <c r="M407" s="79" t="e">
        <f t="shared" si="51"/>
        <v>#DIV/0!</v>
      </c>
    </row>
    <row r="408" spans="1:257" s="81" customFormat="1" ht="21.75" customHeight="1">
      <c r="A408" s="16" t="s">
        <v>314</v>
      </c>
      <c r="B408" s="17" t="s">
        <v>297</v>
      </c>
      <c r="C408" s="17" t="s">
        <v>11</v>
      </c>
      <c r="D408" s="17"/>
      <c r="E408" s="18"/>
      <c r="F408" s="19">
        <f t="shared" si="50"/>
        <v>192119922.56</v>
      </c>
      <c r="G408" s="19">
        <f t="shared" ref="G408:K409" si="52">G409</f>
        <v>12693000</v>
      </c>
      <c r="H408" s="19">
        <f t="shared" si="50"/>
        <v>181416022.56</v>
      </c>
      <c r="I408" s="19">
        <f t="shared" si="52"/>
        <v>12472500</v>
      </c>
      <c r="J408" s="19">
        <f t="shared" si="50"/>
        <v>178177094.55999997</v>
      </c>
      <c r="K408" s="19">
        <f t="shared" si="52"/>
        <v>12472500</v>
      </c>
      <c r="L408" s="80">
        <f t="shared" si="49"/>
        <v>0.98214640606549064</v>
      </c>
      <c r="M408" s="80">
        <f t="shared" si="51"/>
        <v>1</v>
      </c>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15"/>
      <c r="BT408" s="15"/>
      <c r="BU408" s="15"/>
      <c r="BV408" s="15"/>
      <c r="BW408" s="15"/>
      <c r="BX408" s="15"/>
      <c r="BY408" s="15"/>
      <c r="BZ408" s="15"/>
      <c r="CA408" s="15"/>
      <c r="CB408" s="15"/>
      <c r="CC408" s="15"/>
      <c r="CD408" s="15"/>
      <c r="CE408" s="15"/>
      <c r="CF408" s="15"/>
      <c r="CG408" s="15"/>
      <c r="CH408" s="15"/>
      <c r="CI408" s="15"/>
      <c r="CJ408" s="15"/>
      <c r="CK408" s="15"/>
      <c r="CL408" s="15"/>
      <c r="CM408" s="15"/>
      <c r="CN408" s="15"/>
      <c r="CO408" s="15"/>
      <c r="CP408" s="15"/>
      <c r="CQ408" s="15"/>
      <c r="CR408" s="15"/>
      <c r="CS408" s="15"/>
      <c r="CT408" s="15"/>
      <c r="CU408" s="15"/>
      <c r="CV408" s="15"/>
      <c r="CW408" s="15"/>
      <c r="CX408" s="15"/>
      <c r="CY408" s="15"/>
      <c r="CZ408" s="15"/>
      <c r="DA408" s="15"/>
      <c r="DB408" s="15"/>
      <c r="DC408" s="15"/>
      <c r="DD408" s="15"/>
      <c r="DE408" s="15"/>
      <c r="DF408" s="15"/>
      <c r="DG408" s="15"/>
      <c r="DH408" s="15"/>
      <c r="DI408" s="15"/>
      <c r="DJ408" s="15"/>
      <c r="DK408" s="15"/>
      <c r="DL408" s="15"/>
      <c r="DM408" s="15"/>
      <c r="DN408" s="15"/>
      <c r="DO408" s="15"/>
      <c r="DP408" s="15"/>
      <c r="DQ408" s="15"/>
      <c r="DR408" s="15"/>
      <c r="DS408" s="15"/>
      <c r="DT408" s="15"/>
      <c r="DU408" s="15"/>
      <c r="DV408" s="15"/>
      <c r="DW408" s="15"/>
      <c r="DX408" s="15"/>
      <c r="DY408" s="15"/>
      <c r="DZ408" s="15"/>
      <c r="EA408" s="15"/>
      <c r="EB408" s="15"/>
      <c r="EC408" s="15"/>
      <c r="ED408" s="15"/>
      <c r="EE408" s="15"/>
      <c r="EF408" s="15"/>
      <c r="EG408" s="15"/>
      <c r="EH408" s="15"/>
      <c r="EI408" s="15"/>
      <c r="EJ408" s="15"/>
      <c r="EK408" s="15"/>
      <c r="EL408" s="15"/>
      <c r="EM408" s="15"/>
      <c r="EN408" s="15"/>
      <c r="EO408" s="15"/>
      <c r="EP408" s="15"/>
      <c r="EQ408" s="15"/>
      <c r="ER408" s="15"/>
      <c r="ES408" s="15"/>
      <c r="ET408" s="15"/>
      <c r="EU408" s="15"/>
      <c r="EV408" s="15"/>
      <c r="EW408" s="15"/>
      <c r="EX408" s="15"/>
      <c r="EY408" s="15"/>
      <c r="EZ408" s="15"/>
      <c r="FA408" s="15"/>
      <c r="FB408" s="15"/>
      <c r="FC408" s="15"/>
      <c r="FD408" s="15"/>
      <c r="FE408" s="15"/>
      <c r="FF408" s="15"/>
      <c r="FG408" s="15"/>
      <c r="FH408" s="15"/>
      <c r="FI408" s="15"/>
      <c r="FJ408" s="15"/>
      <c r="FK408" s="15"/>
      <c r="FL408" s="15"/>
      <c r="FM408" s="15"/>
      <c r="FN408" s="15"/>
      <c r="FO408" s="15"/>
      <c r="FP408" s="15"/>
      <c r="FQ408" s="15"/>
      <c r="FR408" s="15"/>
      <c r="FS408" s="15"/>
      <c r="FT408" s="15"/>
      <c r="FU408" s="15"/>
      <c r="FV408" s="15"/>
      <c r="FW408" s="15"/>
      <c r="FX408" s="15"/>
      <c r="FY408" s="15"/>
      <c r="FZ408" s="15"/>
      <c r="GA408" s="15"/>
      <c r="GB408" s="15"/>
      <c r="GC408" s="15"/>
      <c r="GD408" s="15"/>
      <c r="GE408" s="15"/>
      <c r="GF408" s="15"/>
      <c r="GG408" s="15"/>
      <c r="GH408" s="15"/>
      <c r="GI408" s="15"/>
      <c r="GJ408" s="15"/>
      <c r="GK408" s="15"/>
      <c r="GL408" s="15"/>
      <c r="GM408" s="15"/>
      <c r="GN408" s="15"/>
      <c r="GO408" s="15"/>
      <c r="GP408" s="15"/>
      <c r="GQ408" s="15"/>
      <c r="GR408" s="15"/>
      <c r="GS408" s="15"/>
      <c r="GT408" s="15"/>
      <c r="GU408" s="15"/>
      <c r="GV408" s="15"/>
      <c r="GW408" s="15"/>
      <c r="GX408" s="15"/>
      <c r="GY408" s="15"/>
      <c r="GZ408" s="15"/>
      <c r="HA408" s="15"/>
      <c r="HB408" s="15"/>
      <c r="HC408" s="15"/>
      <c r="HD408" s="15"/>
      <c r="HE408" s="15"/>
      <c r="HF408" s="15"/>
      <c r="HG408" s="15"/>
      <c r="HH408" s="15"/>
      <c r="HI408" s="15"/>
      <c r="HJ408" s="15"/>
      <c r="HK408" s="15"/>
      <c r="HL408" s="15"/>
      <c r="HM408" s="15"/>
      <c r="HN408" s="15"/>
      <c r="HO408" s="15"/>
      <c r="HP408" s="15"/>
      <c r="HQ408" s="15"/>
      <c r="HR408" s="15"/>
      <c r="HS408" s="15"/>
      <c r="HT408" s="15"/>
      <c r="HU408" s="15"/>
      <c r="HV408" s="15"/>
      <c r="HW408" s="15"/>
      <c r="HX408" s="15"/>
      <c r="HY408" s="15"/>
      <c r="HZ408" s="15"/>
      <c r="IA408" s="15"/>
      <c r="IB408" s="15"/>
      <c r="IC408" s="15"/>
      <c r="ID408" s="15"/>
      <c r="IE408" s="15"/>
      <c r="IF408" s="15"/>
      <c r="IG408" s="15"/>
      <c r="IH408" s="15"/>
      <c r="II408" s="15"/>
      <c r="IJ408" s="15"/>
      <c r="IK408" s="15"/>
      <c r="IL408" s="15"/>
      <c r="IM408" s="15"/>
      <c r="IN408" s="15"/>
      <c r="IO408" s="15"/>
      <c r="IP408" s="15"/>
      <c r="IQ408" s="15"/>
      <c r="IR408" s="15"/>
      <c r="IS408" s="15"/>
      <c r="IT408" s="15"/>
      <c r="IU408" s="15"/>
      <c r="IV408" s="15"/>
      <c r="IW408" s="15"/>
    </row>
    <row r="409" spans="1:257">
      <c r="A409" s="25" t="s">
        <v>299</v>
      </c>
      <c r="B409" s="42" t="s">
        <v>297</v>
      </c>
      <c r="C409" s="42" t="s">
        <v>11</v>
      </c>
      <c r="D409" s="44">
        <v>7200000000</v>
      </c>
      <c r="E409" s="43"/>
      <c r="F409" s="46">
        <f t="shared" si="50"/>
        <v>192119922.56</v>
      </c>
      <c r="G409" s="46">
        <f t="shared" si="52"/>
        <v>12693000</v>
      </c>
      <c r="H409" s="46">
        <f t="shared" si="50"/>
        <v>181416022.56</v>
      </c>
      <c r="I409" s="46">
        <f t="shared" si="52"/>
        <v>12472500</v>
      </c>
      <c r="J409" s="46">
        <f t="shared" si="50"/>
        <v>178177094.55999997</v>
      </c>
      <c r="K409" s="46">
        <f t="shared" si="52"/>
        <v>12472500</v>
      </c>
      <c r="L409" s="79">
        <f t="shared" si="49"/>
        <v>0.98214640606549064</v>
      </c>
      <c r="M409" s="79">
        <f t="shared" si="51"/>
        <v>1</v>
      </c>
    </row>
    <row r="410" spans="1:257">
      <c r="A410" s="25" t="s">
        <v>315</v>
      </c>
      <c r="B410" s="42" t="s">
        <v>297</v>
      </c>
      <c r="C410" s="42" t="s">
        <v>11</v>
      </c>
      <c r="D410" s="44">
        <v>7210000000</v>
      </c>
      <c r="E410" s="43"/>
      <c r="F410" s="46">
        <f t="shared" ref="F410:K410" si="53">F411+F414+F425+F446+F455+F443</f>
        <v>192119922.56</v>
      </c>
      <c r="G410" s="46">
        <f t="shared" si="53"/>
        <v>12693000</v>
      </c>
      <c r="H410" s="46">
        <f t="shared" si="53"/>
        <v>181416022.56</v>
      </c>
      <c r="I410" s="46">
        <f t="shared" si="53"/>
        <v>12472500</v>
      </c>
      <c r="J410" s="46">
        <f t="shared" si="53"/>
        <v>178177094.55999997</v>
      </c>
      <c r="K410" s="46">
        <f t="shared" si="53"/>
        <v>12472500</v>
      </c>
      <c r="L410" s="79">
        <f t="shared" si="49"/>
        <v>0.98214640606549064</v>
      </c>
      <c r="M410" s="79">
        <f t="shared" si="51"/>
        <v>1</v>
      </c>
    </row>
    <row r="411" spans="1:257" ht="31.5">
      <c r="A411" s="25" t="s">
        <v>316</v>
      </c>
      <c r="B411" s="42" t="s">
        <v>297</v>
      </c>
      <c r="C411" s="42" t="s">
        <v>11</v>
      </c>
      <c r="D411" s="44" t="s">
        <v>317</v>
      </c>
      <c r="E411" s="43"/>
      <c r="F411" s="46">
        <f t="shared" ref="F411:J412" si="54">F412</f>
        <v>1053300</v>
      </c>
      <c r="G411" s="46">
        <f t="shared" ref="G411:K414" si="55">G412</f>
        <v>1053300</v>
      </c>
      <c r="H411" s="46">
        <f t="shared" si="54"/>
        <v>1053300</v>
      </c>
      <c r="I411" s="46">
        <f t="shared" si="55"/>
        <v>1053300</v>
      </c>
      <c r="J411" s="46">
        <f t="shared" si="54"/>
        <v>1053300</v>
      </c>
      <c r="K411" s="46">
        <f t="shared" si="55"/>
        <v>1053300</v>
      </c>
      <c r="L411" s="79">
        <f t="shared" si="49"/>
        <v>1</v>
      </c>
      <c r="M411" s="79">
        <f t="shared" si="51"/>
        <v>1</v>
      </c>
    </row>
    <row r="412" spans="1:257" ht="63">
      <c r="A412" s="25" t="s">
        <v>318</v>
      </c>
      <c r="B412" s="42" t="s">
        <v>297</v>
      </c>
      <c r="C412" s="42" t="s">
        <v>11</v>
      </c>
      <c r="D412" s="44" t="s">
        <v>319</v>
      </c>
      <c r="E412" s="43"/>
      <c r="F412" s="46">
        <f t="shared" si="54"/>
        <v>1053300</v>
      </c>
      <c r="G412" s="46">
        <f t="shared" si="55"/>
        <v>1053300</v>
      </c>
      <c r="H412" s="46">
        <f t="shared" si="54"/>
        <v>1053300</v>
      </c>
      <c r="I412" s="46">
        <f t="shared" si="55"/>
        <v>1053300</v>
      </c>
      <c r="J412" s="46">
        <f t="shared" si="54"/>
        <v>1053300</v>
      </c>
      <c r="K412" s="46">
        <f t="shared" si="55"/>
        <v>1053300</v>
      </c>
      <c r="L412" s="79">
        <f t="shared" si="49"/>
        <v>1</v>
      </c>
      <c r="M412" s="79">
        <f t="shared" si="51"/>
        <v>1</v>
      </c>
    </row>
    <row r="413" spans="1:257" ht="31.5">
      <c r="A413" s="25" t="s">
        <v>107</v>
      </c>
      <c r="B413" s="42" t="s">
        <v>297</v>
      </c>
      <c r="C413" s="42" t="s">
        <v>11</v>
      </c>
      <c r="D413" s="44" t="s">
        <v>319</v>
      </c>
      <c r="E413" s="43" t="s">
        <v>109</v>
      </c>
      <c r="F413" s="46">
        <v>1053300</v>
      </c>
      <c r="G413" s="46">
        <v>1053300</v>
      </c>
      <c r="H413" s="46">
        <v>1053300</v>
      </c>
      <c r="I413" s="46">
        <v>1053300</v>
      </c>
      <c r="J413" s="46">
        <v>1053300</v>
      </c>
      <c r="K413" s="46">
        <v>1053300</v>
      </c>
      <c r="L413" s="79">
        <f t="shared" si="49"/>
        <v>1</v>
      </c>
      <c r="M413" s="79">
        <f t="shared" si="51"/>
        <v>1</v>
      </c>
    </row>
    <row r="414" spans="1:257" ht="31.5">
      <c r="A414" s="36" t="s">
        <v>320</v>
      </c>
      <c r="B414" s="42" t="s">
        <v>297</v>
      </c>
      <c r="C414" s="42" t="s">
        <v>11</v>
      </c>
      <c r="D414" s="44">
        <v>7210100000</v>
      </c>
      <c r="E414" s="43"/>
      <c r="F414" s="46">
        <f>F415+F417+F421+F419+F423</f>
        <v>2866700</v>
      </c>
      <c r="G414" s="46">
        <f t="shared" si="55"/>
        <v>0</v>
      </c>
      <c r="H414" s="46">
        <f>H415+H417+H421+H419+H423</f>
        <v>2866700</v>
      </c>
      <c r="I414" s="46">
        <f t="shared" si="55"/>
        <v>0</v>
      </c>
      <c r="J414" s="46">
        <f>J415+J417+J421+J419+J423</f>
        <v>2866700</v>
      </c>
      <c r="K414" s="46">
        <f t="shared" si="55"/>
        <v>0</v>
      </c>
      <c r="L414" s="79">
        <f t="shared" si="49"/>
        <v>1</v>
      </c>
      <c r="M414" s="79"/>
    </row>
    <row r="415" spans="1:257">
      <c r="A415" s="32" t="s">
        <v>99</v>
      </c>
      <c r="B415" s="42" t="s">
        <v>297</v>
      </c>
      <c r="C415" s="42" t="s">
        <v>11</v>
      </c>
      <c r="D415" s="44">
        <v>7210129990</v>
      </c>
      <c r="E415" s="43"/>
      <c r="F415" s="46">
        <f>F416</f>
        <v>268700</v>
      </c>
      <c r="G415" s="46"/>
      <c r="H415" s="46">
        <f>H416</f>
        <v>268700</v>
      </c>
      <c r="I415" s="46"/>
      <c r="J415" s="46">
        <f>J416</f>
        <v>268700</v>
      </c>
      <c r="K415" s="46"/>
      <c r="L415" s="79">
        <f t="shared" si="49"/>
        <v>1</v>
      </c>
      <c r="M415" s="79"/>
    </row>
    <row r="416" spans="1:257" ht="31.5">
      <c r="A416" s="25" t="s">
        <v>107</v>
      </c>
      <c r="B416" s="42" t="s">
        <v>297</v>
      </c>
      <c r="C416" s="42" t="s">
        <v>11</v>
      </c>
      <c r="D416" s="44">
        <v>7210129990</v>
      </c>
      <c r="E416" s="43" t="s">
        <v>109</v>
      </c>
      <c r="F416" s="46">
        <v>268700</v>
      </c>
      <c r="G416" s="46"/>
      <c r="H416" s="46">
        <v>268700</v>
      </c>
      <c r="I416" s="46"/>
      <c r="J416" s="46">
        <v>268700</v>
      </c>
      <c r="K416" s="46"/>
      <c r="L416" s="79">
        <f t="shared" si="49"/>
        <v>1</v>
      </c>
      <c r="M416" s="79"/>
    </row>
    <row r="417" spans="1:13" ht="69.75" hidden="1" customHeight="1">
      <c r="A417" s="25" t="s">
        <v>321</v>
      </c>
      <c r="B417" s="42" t="s">
        <v>297</v>
      </c>
      <c r="C417" s="42" t="s">
        <v>11</v>
      </c>
      <c r="D417" s="44">
        <v>7210171330</v>
      </c>
      <c r="E417" s="43"/>
      <c r="F417" s="46">
        <f>F418</f>
        <v>0</v>
      </c>
      <c r="G417" s="46"/>
      <c r="H417" s="46">
        <f>H418</f>
        <v>0</v>
      </c>
      <c r="I417" s="46"/>
      <c r="J417" s="46">
        <f>J418</f>
        <v>0</v>
      </c>
      <c r="K417" s="46"/>
      <c r="L417" s="79" t="e">
        <f t="shared" si="49"/>
        <v>#DIV/0!</v>
      </c>
      <c r="M417" s="79"/>
    </row>
    <row r="418" spans="1:13" ht="35.25" hidden="1" customHeight="1">
      <c r="A418" s="25" t="s">
        <v>107</v>
      </c>
      <c r="B418" s="42" t="s">
        <v>297</v>
      </c>
      <c r="C418" s="42" t="s">
        <v>11</v>
      </c>
      <c r="D418" s="44">
        <v>7210171330</v>
      </c>
      <c r="E418" s="43" t="s">
        <v>109</v>
      </c>
      <c r="F418" s="46"/>
      <c r="G418" s="46"/>
      <c r="H418" s="46"/>
      <c r="I418" s="46"/>
      <c r="J418" s="46"/>
      <c r="K418" s="46"/>
      <c r="L418" s="79" t="e">
        <f t="shared" si="49"/>
        <v>#DIV/0!</v>
      </c>
      <c r="M418" s="79"/>
    </row>
    <row r="419" spans="1:13" ht="28.5" customHeight="1">
      <c r="A419" s="25" t="s">
        <v>322</v>
      </c>
      <c r="B419" s="42" t="s">
        <v>297</v>
      </c>
      <c r="C419" s="42" t="s">
        <v>11</v>
      </c>
      <c r="D419" s="44">
        <v>7210173170</v>
      </c>
      <c r="E419" s="43"/>
      <c r="F419" s="46">
        <f>F420</f>
        <v>2468100</v>
      </c>
      <c r="G419" s="46"/>
      <c r="H419" s="46">
        <f>H420</f>
        <v>2468100</v>
      </c>
      <c r="I419" s="46"/>
      <c r="J419" s="46">
        <f>J420</f>
        <v>2468100</v>
      </c>
      <c r="K419" s="46"/>
      <c r="L419" s="79">
        <f t="shared" si="49"/>
        <v>1</v>
      </c>
      <c r="M419" s="79"/>
    </row>
    <row r="420" spans="1:13" ht="33.75" customHeight="1">
      <c r="A420" s="25" t="s">
        <v>107</v>
      </c>
      <c r="B420" s="42" t="s">
        <v>297</v>
      </c>
      <c r="C420" s="42" t="s">
        <v>11</v>
      </c>
      <c r="D420" s="44">
        <v>7210173170</v>
      </c>
      <c r="E420" s="43" t="s">
        <v>109</v>
      </c>
      <c r="F420" s="46">
        <v>2468100</v>
      </c>
      <c r="G420" s="46"/>
      <c r="H420" s="46">
        <v>2468100</v>
      </c>
      <c r="I420" s="46"/>
      <c r="J420" s="46">
        <v>2468100</v>
      </c>
      <c r="K420" s="46"/>
      <c r="L420" s="79">
        <f t="shared" si="49"/>
        <v>1</v>
      </c>
      <c r="M420" s="79"/>
    </row>
    <row r="421" spans="1:13" ht="63" hidden="1">
      <c r="A421" s="25" t="s">
        <v>323</v>
      </c>
      <c r="B421" s="42" t="s">
        <v>297</v>
      </c>
      <c r="C421" s="42" t="s">
        <v>11</v>
      </c>
      <c r="D421" s="44" t="s">
        <v>324</v>
      </c>
      <c r="E421" s="43"/>
      <c r="F421" s="46">
        <f>F422</f>
        <v>0</v>
      </c>
      <c r="G421" s="46"/>
      <c r="H421" s="46">
        <f>H422</f>
        <v>0</v>
      </c>
      <c r="I421" s="46"/>
      <c r="J421" s="46">
        <f>J422</f>
        <v>0</v>
      </c>
      <c r="K421" s="46"/>
      <c r="L421" s="79" t="e">
        <f t="shared" si="49"/>
        <v>#DIV/0!</v>
      </c>
      <c r="M421" s="79"/>
    </row>
    <row r="422" spans="1:13" ht="31.5" hidden="1">
      <c r="A422" s="25" t="s">
        <v>107</v>
      </c>
      <c r="B422" s="42" t="s">
        <v>297</v>
      </c>
      <c r="C422" s="42" t="s">
        <v>11</v>
      </c>
      <c r="D422" s="44" t="s">
        <v>324</v>
      </c>
      <c r="E422" s="43" t="s">
        <v>109</v>
      </c>
      <c r="F422" s="46"/>
      <c r="G422" s="46"/>
      <c r="H422" s="46"/>
      <c r="I422" s="46"/>
      <c r="J422" s="46"/>
      <c r="K422" s="46"/>
      <c r="L422" s="79" t="e">
        <f t="shared" si="49"/>
        <v>#DIV/0!</v>
      </c>
      <c r="M422" s="79"/>
    </row>
    <row r="423" spans="1:13" ht="31.5">
      <c r="A423" s="25" t="s">
        <v>325</v>
      </c>
      <c r="B423" s="42" t="s">
        <v>297</v>
      </c>
      <c r="C423" s="42" t="s">
        <v>11</v>
      </c>
      <c r="D423" s="44" t="s">
        <v>326</v>
      </c>
      <c r="E423" s="43"/>
      <c r="F423" s="46">
        <f>F424</f>
        <v>129900</v>
      </c>
      <c r="G423" s="46"/>
      <c r="H423" s="46">
        <f>H424</f>
        <v>129900</v>
      </c>
      <c r="I423" s="46"/>
      <c r="J423" s="46">
        <f>J424</f>
        <v>129900</v>
      </c>
      <c r="K423" s="46"/>
      <c r="L423" s="79">
        <f t="shared" si="49"/>
        <v>1</v>
      </c>
      <c r="M423" s="79"/>
    </row>
    <row r="424" spans="1:13" ht="31.5">
      <c r="A424" s="25" t="s">
        <v>107</v>
      </c>
      <c r="B424" s="42" t="s">
        <v>297</v>
      </c>
      <c r="C424" s="42" t="s">
        <v>11</v>
      </c>
      <c r="D424" s="44" t="s">
        <v>326</v>
      </c>
      <c r="E424" s="43" t="s">
        <v>109</v>
      </c>
      <c r="F424" s="46">
        <v>129900</v>
      </c>
      <c r="G424" s="46"/>
      <c r="H424" s="46">
        <v>129900</v>
      </c>
      <c r="I424" s="46"/>
      <c r="J424" s="46">
        <v>129900</v>
      </c>
      <c r="K424" s="46"/>
      <c r="L424" s="79">
        <f t="shared" si="49"/>
        <v>1</v>
      </c>
      <c r="M424" s="79"/>
    </row>
    <row r="425" spans="1:13" ht="31.5">
      <c r="A425" s="36" t="s">
        <v>327</v>
      </c>
      <c r="B425" s="42" t="s">
        <v>297</v>
      </c>
      <c r="C425" s="42" t="s">
        <v>11</v>
      </c>
      <c r="D425" s="44">
        <v>7210300000</v>
      </c>
      <c r="E425" s="43"/>
      <c r="F425" s="46">
        <f t="shared" ref="F425:K425" si="56">F430+F426+F428+F433+F435+F437+F439+F441</f>
        <v>31091836.199999999</v>
      </c>
      <c r="G425" s="46">
        <f t="shared" si="56"/>
        <v>8306700</v>
      </c>
      <c r="H425" s="46">
        <f t="shared" si="56"/>
        <v>30861236.199999999</v>
      </c>
      <c r="I425" s="46">
        <f t="shared" si="56"/>
        <v>8086200</v>
      </c>
      <c r="J425" s="46">
        <f t="shared" si="56"/>
        <v>30773880.550000001</v>
      </c>
      <c r="K425" s="46">
        <f t="shared" si="56"/>
        <v>8086200</v>
      </c>
      <c r="L425" s="79">
        <f t="shared" si="49"/>
        <v>0.99716940535259579</v>
      </c>
      <c r="M425" s="79">
        <f t="shared" si="51"/>
        <v>1</v>
      </c>
    </row>
    <row r="426" spans="1:13" ht="61.5" customHeight="1">
      <c r="A426" s="33" t="s">
        <v>106</v>
      </c>
      <c r="B426" s="42" t="s">
        <v>297</v>
      </c>
      <c r="C426" s="42" t="s">
        <v>11</v>
      </c>
      <c r="D426" s="44">
        <v>7210300050</v>
      </c>
      <c r="E426" s="43"/>
      <c r="F426" s="46">
        <f>F427</f>
        <v>21065300</v>
      </c>
      <c r="G426" s="46"/>
      <c r="H426" s="46">
        <f>H427</f>
        <v>21065300</v>
      </c>
      <c r="I426" s="46"/>
      <c r="J426" s="46">
        <f>J427</f>
        <v>21065300</v>
      </c>
      <c r="K426" s="46"/>
      <c r="L426" s="79">
        <f t="shared" si="49"/>
        <v>1</v>
      </c>
      <c r="M426" s="79"/>
    </row>
    <row r="427" spans="1:13" ht="31.5">
      <c r="A427" s="25" t="s">
        <v>107</v>
      </c>
      <c r="B427" s="42" t="s">
        <v>297</v>
      </c>
      <c r="C427" s="42" t="s">
        <v>11</v>
      </c>
      <c r="D427" s="44">
        <v>7210300050</v>
      </c>
      <c r="E427" s="43" t="s">
        <v>109</v>
      </c>
      <c r="F427" s="46">
        <f>16964600+5700700-1600000</f>
        <v>21065300</v>
      </c>
      <c r="G427" s="46"/>
      <c r="H427" s="46">
        <f>16964600+5700700-1600000</f>
        <v>21065300</v>
      </c>
      <c r="I427" s="46"/>
      <c r="J427" s="46">
        <v>21065300</v>
      </c>
      <c r="K427" s="46"/>
      <c r="L427" s="79">
        <f t="shared" si="49"/>
        <v>1</v>
      </c>
      <c r="M427" s="79"/>
    </row>
    <row r="428" spans="1:13" ht="63.75" customHeight="1">
      <c r="A428" s="30" t="s">
        <v>20</v>
      </c>
      <c r="B428" s="42" t="s">
        <v>297</v>
      </c>
      <c r="C428" s="42" t="s">
        <v>11</v>
      </c>
      <c r="D428" s="44">
        <v>7210313060</v>
      </c>
      <c r="E428" s="43"/>
      <c r="F428" s="46">
        <f>F429</f>
        <v>1073996.2</v>
      </c>
      <c r="G428" s="46"/>
      <c r="H428" s="46">
        <f>H429</f>
        <v>1073996.2</v>
      </c>
      <c r="I428" s="46"/>
      <c r="J428" s="46">
        <f>J429</f>
        <v>1073996.2</v>
      </c>
      <c r="K428" s="46"/>
      <c r="L428" s="79">
        <f t="shared" si="49"/>
        <v>1</v>
      </c>
      <c r="M428" s="79"/>
    </row>
    <row r="429" spans="1:13" ht="31.5">
      <c r="A429" s="25" t="s">
        <v>107</v>
      </c>
      <c r="B429" s="42" t="s">
        <v>297</v>
      </c>
      <c r="C429" s="42" t="s">
        <v>11</v>
      </c>
      <c r="D429" s="44">
        <v>7210313060</v>
      </c>
      <c r="E429" s="43" t="s">
        <v>109</v>
      </c>
      <c r="F429" s="46">
        <v>1073996.2</v>
      </c>
      <c r="G429" s="46"/>
      <c r="H429" s="46">
        <v>1073996.2</v>
      </c>
      <c r="I429" s="46"/>
      <c r="J429" s="46">
        <v>1073996.2</v>
      </c>
      <c r="K429" s="46"/>
      <c r="L429" s="79">
        <f t="shared" si="49"/>
        <v>1</v>
      </c>
      <c r="M429" s="79"/>
    </row>
    <row r="430" spans="1:13">
      <c r="A430" s="32" t="s">
        <v>99</v>
      </c>
      <c r="B430" s="42" t="s">
        <v>297</v>
      </c>
      <c r="C430" s="42" t="s">
        <v>11</v>
      </c>
      <c r="D430" s="44">
        <v>7210329990</v>
      </c>
      <c r="E430" s="43"/>
      <c r="F430" s="46">
        <f>F432+F431</f>
        <v>29040</v>
      </c>
      <c r="G430" s="46"/>
      <c r="H430" s="46">
        <f>H432+H431</f>
        <v>29040</v>
      </c>
      <c r="I430" s="46"/>
      <c r="J430" s="46">
        <f>J432+J431</f>
        <v>27081</v>
      </c>
      <c r="K430" s="46"/>
      <c r="L430" s="79">
        <f t="shared" si="49"/>
        <v>0.93254132231404963</v>
      </c>
      <c r="M430" s="79"/>
    </row>
    <row r="431" spans="1:13">
      <c r="A431" s="32" t="s">
        <v>28</v>
      </c>
      <c r="B431" s="42" t="s">
        <v>297</v>
      </c>
      <c r="C431" s="2" t="s">
        <v>11</v>
      </c>
      <c r="D431" s="44">
        <v>7210329990</v>
      </c>
      <c r="E431" s="43" t="s">
        <v>29</v>
      </c>
      <c r="F431" s="46">
        <v>15000</v>
      </c>
      <c r="G431" s="46"/>
      <c r="H431" s="46">
        <v>15000</v>
      </c>
      <c r="I431" s="46"/>
      <c r="J431" s="46">
        <v>13041</v>
      </c>
      <c r="K431" s="46"/>
      <c r="L431" s="79">
        <f t="shared" si="49"/>
        <v>0.86939999999999995</v>
      </c>
      <c r="M431" s="79"/>
    </row>
    <row r="432" spans="1:13" ht="30" customHeight="1">
      <c r="A432" s="25" t="s">
        <v>107</v>
      </c>
      <c r="B432" s="42" t="s">
        <v>297</v>
      </c>
      <c r="C432" s="42" t="s">
        <v>11</v>
      </c>
      <c r="D432" s="44">
        <v>7210329990</v>
      </c>
      <c r="E432" s="43" t="s">
        <v>109</v>
      </c>
      <c r="F432" s="46">
        <v>14040</v>
      </c>
      <c r="G432" s="46"/>
      <c r="H432" s="46">
        <v>14040</v>
      </c>
      <c r="I432" s="46"/>
      <c r="J432" s="46">
        <v>14040</v>
      </c>
      <c r="K432" s="46"/>
      <c r="L432" s="79">
        <f t="shared" si="49"/>
        <v>1</v>
      </c>
      <c r="M432" s="79"/>
    </row>
    <row r="433" spans="1:13" ht="110.25">
      <c r="A433" s="34" t="s">
        <v>328</v>
      </c>
      <c r="B433" s="42" t="s">
        <v>297</v>
      </c>
      <c r="C433" s="42" t="s">
        <v>11</v>
      </c>
      <c r="D433" s="44" t="s">
        <v>329</v>
      </c>
      <c r="E433" s="43"/>
      <c r="F433" s="46">
        <f t="shared" ref="F433:K433" si="57">F434</f>
        <v>114600</v>
      </c>
      <c r="G433" s="46">
        <f t="shared" si="57"/>
        <v>114600</v>
      </c>
      <c r="H433" s="46">
        <f t="shared" si="57"/>
        <v>114600</v>
      </c>
      <c r="I433" s="46">
        <f t="shared" si="57"/>
        <v>114600</v>
      </c>
      <c r="J433" s="46">
        <f t="shared" si="57"/>
        <v>114600</v>
      </c>
      <c r="K433" s="46">
        <f t="shared" si="57"/>
        <v>114600</v>
      </c>
      <c r="L433" s="79">
        <f t="shared" si="49"/>
        <v>1</v>
      </c>
      <c r="M433" s="79">
        <f t="shared" si="51"/>
        <v>1</v>
      </c>
    </row>
    <row r="434" spans="1:13" ht="30" customHeight="1">
      <c r="A434" s="25" t="s">
        <v>107</v>
      </c>
      <c r="B434" s="42" t="s">
        <v>297</v>
      </c>
      <c r="C434" s="42" t="s">
        <v>11</v>
      </c>
      <c r="D434" s="44" t="s">
        <v>329</v>
      </c>
      <c r="E434" s="43" t="s">
        <v>109</v>
      </c>
      <c r="F434" s="46">
        <v>114600</v>
      </c>
      <c r="G434" s="46">
        <v>114600</v>
      </c>
      <c r="H434" s="46">
        <v>114600</v>
      </c>
      <c r="I434" s="46">
        <v>114600</v>
      </c>
      <c r="J434" s="46">
        <v>114600</v>
      </c>
      <c r="K434" s="46">
        <v>114600</v>
      </c>
      <c r="L434" s="79">
        <f t="shared" si="49"/>
        <v>1</v>
      </c>
      <c r="M434" s="79">
        <f t="shared" si="51"/>
        <v>1</v>
      </c>
    </row>
    <row r="435" spans="1:13" ht="63">
      <c r="A435" s="25" t="s">
        <v>330</v>
      </c>
      <c r="B435" s="42" t="s">
        <v>297</v>
      </c>
      <c r="C435" s="42" t="s">
        <v>11</v>
      </c>
      <c r="D435" s="44" t="s">
        <v>331</v>
      </c>
      <c r="E435" s="43"/>
      <c r="F435" s="46">
        <f t="shared" ref="F435:K435" si="58">F436</f>
        <v>8192100</v>
      </c>
      <c r="G435" s="46">
        <f t="shared" si="58"/>
        <v>8192100</v>
      </c>
      <c r="H435" s="46">
        <f t="shared" si="58"/>
        <v>7971600</v>
      </c>
      <c r="I435" s="46">
        <f t="shared" si="58"/>
        <v>7971600</v>
      </c>
      <c r="J435" s="46">
        <f t="shared" si="58"/>
        <v>7971600</v>
      </c>
      <c r="K435" s="46">
        <f t="shared" si="58"/>
        <v>7971600</v>
      </c>
      <c r="L435" s="79">
        <f t="shared" si="49"/>
        <v>1</v>
      </c>
      <c r="M435" s="79">
        <f t="shared" si="51"/>
        <v>1</v>
      </c>
    </row>
    <row r="436" spans="1:13" ht="31.5">
      <c r="A436" s="25" t="s">
        <v>107</v>
      </c>
      <c r="B436" s="42" t="s">
        <v>297</v>
      </c>
      <c r="C436" s="42" t="s">
        <v>11</v>
      </c>
      <c r="D436" s="44" t="s">
        <v>331</v>
      </c>
      <c r="E436" s="43" t="s">
        <v>109</v>
      </c>
      <c r="F436" s="46">
        <v>8192100</v>
      </c>
      <c r="G436" s="46">
        <v>8192100</v>
      </c>
      <c r="H436" s="46">
        <f>8192100-220500</f>
        <v>7971600</v>
      </c>
      <c r="I436" s="46">
        <f>8192100-220500</f>
        <v>7971600</v>
      </c>
      <c r="J436" s="46">
        <v>7971600</v>
      </c>
      <c r="K436" s="46">
        <v>7971600</v>
      </c>
      <c r="L436" s="79">
        <f t="shared" si="49"/>
        <v>1</v>
      </c>
      <c r="M436" s="79">
        <f t="shared" si="51"/>
        <v>1</v>
      </c>
    </row>
    <row r="437" spans="1:13" ht="94.5">
      <c r="A437" s="34" t="s">
        <v>332</v>
      </c>
      <c r="B437" s="42" t="s">
        <v>297</v>
      </c>
      <c r="C437" s="42" t="s">
        <v>11</v>
      </c>
      <c r="D437" s="44" t="s">
        <v>333</v>
      </c>
      <c r="E437" s="43"/>
      <c r="F437" s="46">
        <f>F438</f>
        <v>5200</v>
      </c>
      <c r="G437" s="46"/>
      <c r="H437" s="46">
        <f>H438</f>
        <v>5200</v>
      </c>
      <c r="I437" s="46"/>
      <c r="J437" s="46">
        <f>J438</f>
        <v>4856</v>
      </c>
      <c r="K437" s="46"/>
      <c r="L437" s="79">
        <f t="shared" si="49"/>
        <v>0.93384615384615388</v>
      </c>
      <c r="M437" s="79"/>
    </row>
    <row r="438" spans="1:13" ht="31.5">
      <c r="A438" s="25" t="s">
        <v>107</v>
      </c>
      <c r="B438" s="42" t="s">
        <v>297</v>
      </c>
      <c r="C438" s="42" t="s">
        <v>11</v>
      </c>
      <c r="D438" s="44" t="s">
        <v>333</v>
      </c>
      <c r="E438" s="43" t="s">
        <v>109</v>
      </c>
      <c r="F438" s="46">
        <v>5200</v>
      </c>
      <c r="G438" s="46"/>
      <c r="H438" s="46">
        <v>5200</v>
      </c>
      <c r="I438" s="46"/>
      <c r="J438" s="46">
        <v>4856</v>
      </c>
      <c r="K438" s="46"/>
      <c r="L438" s="79">
        <f t="shared" si="49"/>
        <v>0.93384615384615388</v>
      </c>
      <c r="M438" s="79"/>
    </row>
    <row r="439" spans="1:13" ht="63">
      <c r="A439" s="25" t="s">
        <v>334</v>
      </c>
      <c r="B439" s="42" t="s">
        <v>297</v>
      </c>
      <c r="C439" s="42" t="s">
        <v>11</v>
      </c>
      <c r="D439" s="44">
        <v>7210373030</v>
      </c>
      <c r="E439" s="43"/>
      <c r="F439" s="46">
        <f>F440</f>
        <v>372400</v>
      </c>
      <c r="G439" s="46"/>
      <c r="H439" s="46">
        <f>H440</f>
        <v>362300</v>
      </c>
      <c r="I439" s="46"/>
      <c r="J439" s="46">
        <f>J440</f>
        <v>362300</v>
      </c>
      <c r="K439" s="46"/>
      <c r="L439" s="79">
        <f t="shared" si="49"/>
        <v>1</v>
      </c>
      <c r="M439" s="79"/>
    </row>
    <row r="440" spans="1:13" ht="31.5">
      <c r="A440" s="25" t="s">
        <v>107</v>
      </c>
      <c r="B440" s="42" t="s">
        <v>297</v>
      </c>
      <c r="C440" s="42" t="s">
        <v>11</v>
      </c>
      <c r="D440" s="44">
        <v>7210373030</v>
      </c>
      <c r="E440" s="43" t="s">
        <v>109</v>
      </c>
      <c r="F440" s="46">
        <v>372400</v>
      </c>
      <c r="G440" s="46"/>
      <c r="H440" s="46">
        <f>372400-10100</f>
        <v>362300</v>
      </c>
      <c r="I440" s="46"/>
      <c r="J440" s="46">
        <v>362300</v>
      </c>
      <c r="K440" s="46"/>
      <c r="L440" s="79">
        <f t="shared" si="49"/>
        <v>1</v>
      </c>
      <c r="M440" s="79"/>
    </row>
    <row r="441" spans="1:13" ht="110.25">
      <c r="A441" s="25" t="s">
        <v>335</v>
      </c>
      <c r="B441" s="42" t="s">
        <v>297</v>
      </c>
      <c r="C441" s="42" t="s">
        <v>11</v>
      </c>
      <c r="D441" s="44">
        <v>7210377080</v>
      </c>
      <c r="E441" s="43"/>
      <c r="F441" s="46">
        <f>F442</f>
        <v>239200</v>
      </c>
      <c r="G441" s="46"/>
      <c r="H441" s="46">
        <f>H442</f>
        <v>239200</v>
      </c>
      <c r="I441" s="46"/>
      <c r="J441" s="46">
        <f>J442</f>
        <v>154147.35</v>
      </c>
      <c r="K441" s="46"/>
      <c r="L441" s="79">
        <f t="shared" si="49"/>
        <v>0.64442872073578594</v>
      </c>
      <c r="M441" s="79"/>
    </row>
    <row r="442" spans="1:13" ht="31.5">
      <c r="A442" s="25" t="s">
        <v>107</v>
      </c>
      <c r="B442" s="42" t="s">
        <v>297</v>
      </c>
      <c r="C442" s="42" t="s">
        <v>11</v>
      </c>
      <c r="D442" s="44">
        <v>7210377080</v>
      </c>
      <c r="E442" s="43" t="s">
        <v>109</v>
      </c>
      <c r="F442" s="46">
        <v>239200</v>
      </c>
      <c r="G442" s="46"/>
      <c r="H442" s="46">
        <v>239200</v>
      </c>
      <c r="I442" s="46"/>
      <c r="J442" s="46">
        <v>154147.35</v>
      </c>
      <c r="K442" s="46"/>
      <c r="L442" s="79">
        <f t="shared" si="49"/>
        <v>0.64442872073578594</v>
      </c>
      <c r="M442" s="79"/>
    </row>
    <row r="443" spans="1:13">
      <c r="A443" s="25" t="s">
        <v>336</v>
      </c>
      <c r="B443" s="42" t="s">
        <v>297</v>
      </c>
      <c r="C443" s="42" t="s">
        <v>11</v>
      </c>
      <c r="D443" s="58" t="s">
        <v>337</v>
      </c>
      <c r="E443" s="43"/>
      <c r="F443" s="46">
        <f t="shared" ref="F443:J444" si="59">F444</f>
        <v>752842.1</v>
      </c>
      <c r="G443" s="46">
        <f t="shared" ref="G443:K444" si="60">G444</f>
        <v>715200</v>
      </c>
      <c r="H443" s="46">
        <f t="shared" si="59"/>
        <v>752842.1</v>
      </c>
      <c r="I443" s="46">
        <f t="shared" si="60"/>
        <v>715200</v>
      </c>
      <c r="J443" s="46">
        <f t="shared" si="59"/>
        <v>752842.1</v>
      </c>
      <c r="K443" s="46">
        <f t="shared" si="60"/>
        <v>715200</v>
      </c>
      <c r="L443" s="79">
        <f t="shared" si="49"/>
        <v>1</v>
      </c>
      <c r="M443" s="79">
        <f t="shared" si="51"/>
        <v>1</v>
      </c>
    </row>
    <row r="444" spans="1:13" ht="86.25" customHeight="1">
      <c r="A444" s="25" t="s">
        <v>338</v>
      </c>
      <c r="B444" s="42" t="s">
        <v>297</v>
      </c>
      <c r="C444" s="42" t="s">
        <v>11</v>
      </c>
      <c r="D444" s="58" t="s">
        <v>339</v>
      </c>
      <c r="E444" s="43"/>
      <c r="F444" s="46">
        <f t="shared" si="59"/>
        <v>752842.1</v>
      </c>
      <c r="G444" s="46">
        <f t="shared" si="60"/>
        <v>715200</v>
      </c>
      <c r="H444" s="46">
        <f t="shared" si="59"/>
        <v>752842.1</v>
      </c>
      <c r="I444" s="46">
        <f t="shared" si="60"/>
        <v>715200</v>
      </c>
      <c r="J444" s="46">
        <f t="shared" si="59"/>
        <v>752842.1</v>
      </c>
      <c r="K444" s="46">
        <f t="shared" si="60"/>
        <v>715200</v>
      </c>
      <c r="L444" s="79">
        <f t="shared" si="49"/>
        <v>1</v>
      </c>
      <c r="M444" s="79">
        <f t="shared" si="51"/>
        <v>1</v>
      </c>
    </row>
    <row r="445" spans="1:13" ht="31.5">
      <c r="A445" s="25" t="s">
        <v>107</v>
      </c>
      <c r="B445" s="42" t="s">
        <v>297</v>
      </c>
      <c r="C445" s="42" t="s">
        <v>11</v>
      </c>
      <c r="D445" s="58" t="s">
        <v>339</v>
      </c>
      <c r="E445" s="43" t="s">
        <v>109</v>
      </c>
      <c r="F445" s="46">
        <v>752842.1</v>
      </c>
      <c r="G445" s="46">
        <v>715200</v>
      </c>
      <c r="H445" s="46">
        <v>752842.1</v>
      </c>
      <c r="I445" s="46">
        <v>715200</v>
      </c>
      <c r="J445" s="46">
        <v>752842.1</v>
      </c>
      <c r="K445" s="46">
        <v>715200</v>
      </c>
      <c r="L445" s="79">
        <f t="shared" si="49"/>
        <v>1</v>
      </c>
      <c r="M445" s="79">
        <f t="shared" si="51"/>
        <v>1</v>
      </c>
    </row>
    <row r="446" spans="1:13" ht="30" customHeight="1">
      <c r="A446" s="36" t="s">
        <v>340</v>
      </c>
      <c r="B446" s="42" t="s">
        <v>297</v>
      </c>
      <c r="C446" s="42" t="s">
        <v>11</v>
      </c>
      <c r="D446" s="44">
        <v>7210400000</v>
      </c>
      <c r="E446" s="43"/>
      <c r="F446" s="46">
        <f>F447+F449+F451+F453</f>
        <v>9452902.1500000004</v>
      </c>
      <c r="G446" s="46"/>
      <c r="H446" s="46">
        <f>H447+H449+H451+H453</f>
        <v>9452902.1500000004</v>
      </c>
      <c r="I446" s="46"/>
      <c r="J446" s="46">
        <f>J447+J449+J451+J453</f>
        <v>6315895.7800000003</v>
      </c>
      <c r="K446" s="46"/>
      <c r="L446" s="79">
        <f t="shared" si="49"/>
        <v>0.66814356900965066</v>
      </c>
      <c r="M446" s="79"/>
    </row>
    <row r="447" spans="1:13" ht="23.45" customHeight="1">
      <c r="A447" s="32" t="s">
        <v>99</v>
      </c>
      <c r="B447" s="42" t="s">
        <v>297</v>
      </c>
      <c r="C447" s="42" t="s">
        <v>11</v>
      </c>
      <c r="D447" s="44">
        <v>7210429990</v>
      </c>
      <c r="E447" s="43"/>
      <c r="F447" s="46">
        <f>F448</f>
        <v>605310.03</v>
      </c>
      <c r="G447" s="46"/>
      <c r="H447" s="46">
        <f>H448</f>
        <v>605310.03</v>
      </c>
      <c r="I447" s="46"/>
      <c r="J447" s="46">
        <f>J448</f>
        <v>500000</v>
      </c>
      <c r="K447" s="46"/>
      <c r="L447" s="79">
        <f t="shared" si="49"/>
        <v>0.82602298858322232</v>
      </c>
      <c r="M447" s="79"/>
    </row>
    <row r="448" spans="1:13" ht="31.5">
      <c r="A448" s="25" t="s">
        <v>107</v>
      </c>
      <c r="B448" s="42" t="s">
        <v>297</v>
      </c>
      <c r="C448" s="42" t="s">
        <v>11</v>
      </c>
      <c r="D448" s="44">
        <v>7210429990</v>
      </c>
      <c r="E448" s="43" t="s">
        <v>109</v>
      </c>
      <c r="F448" s="46">
        <v>605310.03</v>
      </c>
      <c r="G448" s="46"/>
      <c r="H448" s="46">
        <v>605310.03</v>
      </c>
      <c r="I448" s="46"/>
      <c r="J448" s="46">
        <v>500000</v>
      </c>
      <c r="K448" s="46"/>
      <c r="L448" s="79">
        <f t="shared" si="49"/>
        <v>0.82602298858322232</v>
      </c>
      <c r="M448" s="79"/>
    </row>
    <row r="449" spans="1:13" ht="31.5">
      <c r="A449" s="25" t="s">
        <v>341</v>
      </c>
      <c r="B449" s="42" t="s">
        <v>297</v>
      </c>
      <c r="C449" s="42" t="s">
        <v>11</v>
      </c>
      <c r="D449" s="44">
        <v>7210470790</v>
      </c>
      <c r="E449" s="43"/>
      <c r="F449" s="46">
        <f>F450</f>
        <v>3845212.51</v>
      </c>
      <c r="G449" s="46"/>
      <c r="H449" s="46">
        <f>H450</f>
        <v>3845212.51</v>
      </c>
      <c r="I449" s="46"/>
      <c r="J449" s="46">
        <f>J450</f>
        <v>2777700.99</v>
      </c>
      <c r="K449" s="46"/>
      <c r="L449" s="79">
        <f t="shared" si="49"/>
        <v>0.72237905779621014</v>
      </c>
      <c r="M449" s="79"/>
    </row>
    <row r="450" spans="1:13" ht="39" customHeight="1">
      <c r="A450" s="25" t="s">
        <v>107</v>
      </c>
      <c r="B450" s="42" t="s">
        <v>297</v>
      </c>
      <c r="C450" s="42" t="s">
        <v>11</v>
      </c>
      <c r="D450" s="44">
        <v>7210470790</v>
      </c>
      <c r="E450" s="43" t="s">
        <v>109</v>
      </c>
      <c r="F450" s="46">
        <v>3845212.51</v>
      </c>
      <c r="G450" s="46"/>
      <c r="H450" s="46">
        <v>3845212.51</v>
      </c>
      <c r="I450" s="46"/>
      <c r="J450" s="46">
        <v>2777700.99</v>
      </c>
      <c r="K450" s="46"/>
      <c r="L450" s="79">
        <f t="shared" si="49"/>
        <v>0.72237905779621014</v>
      </c>
      <c r="M450" s="79"/>
    </row>
    <row r="451" spans="1:13" ht="47.25">
      <c r="A451" s="25" t="s">
        <v>342</v>
      </c>
      <c r="B451" s="42" t="s">
        <v>297</v>
      </c>
      <c r="C451" s="42" t="s">
        <v>11</v>
      </c>
      <c r="D451" s="44" t="s">
        <v>343</v>
      </c>
      <c r="E451" s="43"/>
      <c r="F451" s="46">
        <f>F452</f>
        <v>202379.61</v>
      </c>
      <c r="G451" s="46"/>
      <c r="H451" s="46">
        <f>H452</f>
        <v>202379.61</v>
      </c>
      <c r="I451" s="46"/>
      <c r="J451" s="46">
        <f>J452</f>
        <v>146194.79</v>
      </c>
      <c r="K451" s="46"/>
      <c r="L451" s="79">
        <f t="shared" si="49"/>
        <v>0.72237904796832064</v>
      </c>
      <c r="M451" s="79"/>
    </row>
    <row r="452" spans="1:13" ht="39" customHeight="1">
      <c r="A452" s="25" t="s">
        <v>107</v>
      </c>
      <c r="B452" s="42" t="s">
        <v>297</v>
      </c>
      <c r="C452" s="42" t="s">
        <v>11</v>
      </c>
      <c r="D452" s="44" t="s">
        <v>343</v>
      </c>
      <c r="E452" s="43" t="s">
        <v>109</v>
      </c>
      <c r="F452" s="46">
        <v>202379.61</v>
      </c>
      <c r="G452" s="46"/>
      <c r="H452" s="46">
        <v>202379.61</v>
      </c>
      <c r="I452" s="46"/>
      <c r="J452" s="46">
        <v>146194.79</v>
      </c>
      <c r="K452" s="46"/>
      <c r="L452" s="79">
        <f t="shared" si="49"/>
        <v>0.72237904796832064</v>
      </c>
      <c r="M452" s="79"/>
    </row>
    <row r="453" spans="1:13" ht="63">
      <c r="A453" s="34" t="s">
        <v>308</v>
      </c>
      <c r="B453" s="42" t="s">
        <v>297</v>
      </c>
      <c r="C453" s="42" t="s">
        <v>11</v>
      </c>
      <c r="D453" s="44" t="s">
        <v>309</v>
      </c>
      <c r="E453" s="43"/>
      <c r="F453" s="46">
        <f>F454</f>
        <v>4800000</v>
      </c>
      <c r="G453" s="46"/>
      <c r="H453" s="46">
        <f>H454</f>
        <v>4800000</v>
      </c>
      <c r="I453" s="46"/>
      <c r="J453" s="46">
        <f>J454</f>
        <v>2892000</v>
      </c>
      <c r="K453" s="46"/>
      <c r="L453" s="79">
        <f t="shared" si="49"/>
        <v>0.60250000000000004</v>
      </c>
      <c r="M453" s="79"/>
    </row>
    <row r="454" spans="1:13" ht="39" customHeight="1">
      <c r="A454" s="25" t="s">
        <v>107</v>
      </c>
      <c r="B454" s="42" t="s">
        <v>297</v>
      </c>
      <c r="C454" s="42" t="s">
        <v>11</v>
      </c>
      <c r="D454" s="44" t="s">
        <v>309</v>
      </c>
      <c r="E454" s="43" t="s">
        <v>109</v>
      </c>
      <c r="F454" s="46">
        <v>4800000</v>
      </c>
      <c r="G454" s="46"/>
      <c r="H454" s="46">
        <v>4800000</v>
      </c>
      <c r="I454" s="46"/>
      <c r="J454" s="46">
        <v>2892000</v>
      </c>
      <c r="K454" s="46"/>
      <c r="L454" s="79">
        <f t="shared" si="49"/>
        <v>0.60250000000000004</v>
      </c>
      <c r="M454" s="79"/>
    </row>
    <row r="455" spans="1:13" ht="31.5" customHeight="1">
      <c r="A455" s="36" t="s">
        <v>310</v>
      </c>
      <c r="B455" s="42" t="s">
        <v>297</v>
      </c>
      <c r="C455" s="42" t="s">
        <v>11</v>
      </c>
      <c r="D455" s="44">
        <v>7210500000</v>
      </c>
      <c r="E455" s="43"/>
      <c r="F455" s="46">
        <f>F458+F460+F466+F468+F456+F462+F464+F472+F470+F474</f>
        <v>146902342.11000001</v>
      </c>
      <c r="G455" s="46">
        <f>G458+G460+G466+G468+G456+G462+G464+G472</f>
        <v>2617800</v>
      </c>
      <c r="H455" s="46">
        <f>H458+H460+H466+H468+H456+H462+H464+H472+H470+H474</f>
        <v>136429042.11000001</v>
      </c>
      <c r="I455" s="46">
        <f>I458+I460+I466+I468+I456+I462+I464+I472</f>
        <v>2617800</v>
      </c>
      <c r="J455" s="46">
        <f>J458+J460+J466+J468+J456+J462+J464+J472+J470+J474</f>
        <v>136414476.13</v>
      </c>
      <c r="K455" s="46">
        <f>K458+K460+K466+K468+K456+K462+K464+K472</f>
        <v>2617800</v>
      </c>
      <c r="L455" s="79">
        <f t="shared" si="49"/>
        <v>0.99989323402279495</v>
      </c>
      <c r="M455" s="79">
        <f t="shared" si="51"/>
        <v>1</v>
      </c>
    </row>
    <row r="456" spans="1:13" ht="23.25" customHeight="1">
      <c r="A456" s="32" t="s">
        <v>311</v>
      </c>
      <c r="B456" s="42" t="s">
        <v>297</v>
      </c>
      <c r="C456" s="42" t="s">
        <v>11</v>
      </c>
      <c r="D456" s="44">
        <v>7210520080</v>
      </c>
      <c r="E456" s="43"/>
      <c r="F456" s="46">
        <f>F457</f>
        <v>525642.11</v>
      </c>
      <c r="G456" s="46"/>
      <c r="H456" s="46">
        <f>H457</f>
        <v>525642.11</v>
      </c>
      <c r="I456" s="46"/>
      <c r="J456" s="46">
        <f>J457</f>
        <v>511076.13</v>
      </c>
      <c r="K456" s="46"/>
      <c r="L456" s="79">
        <f t="shared" ref="L456:L519" si="61">J456/H456</f>
        <v>0.97228916838493018</v>
      </c>
      <c r="M456" s="79"/>
    </row>
    <row r="457" spans="1:13" ht="30" customHeight="1">
      <c r="A457" s="25" t="s">
        <v>107</v>
      </c>
      <c r="B457" s="42" t="s">
        <v>297</v>
      </c>
      <c r="C457" s="42" t="s">
        <v>11</v>
      </c>
      <c r="D457" s="44">
        <v>7210520080</v>
      </c>
      <c r="E457" s="43" t="s">
        <v>109</v>
      </c>
      <c r="F457" s="46">
        <v>525642.11</v>
      </c>
      <c r="G457" s="46"/>
      <c r="H457" s="46">
        <v>525642.11</v>
      </c>
      <c r="I457" s="46"/>
      <c r="J457" s="46">
        <v>511076.13</v>
      </c>
      <c r="K457" s="46"/>
      <c r="L457" s="79">
        <f t="shared" si="61"/>
        <v>0.97228916838493018</v>
      </c>
      <c r="M457" s="79"/>
    </row>
    <row r="458" spans="1:13" ht="63">
      <c r="A458" s="25" t="s">
        <v>344</v>
      </c>
      <c r="B458" s="44" t="s">
        <v>297</v>
      </c>
      <c r="C458" s="44" t="s">
        <v>11</v>
      </c>
      <c r="D458" s="44">
        <v>7210571040</v>
      </c>
      <c r="E458" s="43"/>
      <c r="F458" s="46">
        <f>F459</f>
        <v>130700</v>
      </c>
      <c r="G458" s="46"/>
      <c r="H458" s="46">
        <f>H459</f>
        <v>130700</v>
      </c>
      <c r="I458" s="46"/>
      <c r="J458" s="46">
        <f>J459</f>
        <v>130700</v>
      </c>
      <c r="K458" s="46"/>
      <c r="L458" s="79">
        <f t="shared" si="61"/>
        <v>1</v>
      </c>
      <c r="M458" s="79"/>
    </row>
    <row r="459" spans="1:13" ht="31.5">
      <c r="A459" s="25" t="s">
        <v>107</v>
      </c>
      <c r="B459" s="42" t="s">
        <v>297</v>
      </c>
      <c r="C459" s="42" t="s">
        <v>11</v>
      </c>
      <c r="D459" s="44">
        <v>7210571040</v>
      </c>
      <c r="E459" s="43" t="s">
        <v>109</v>
      </c>
      <c r="F459" s="46">
        <v>130700</v>
      </c>
      <c r="G459" s="46"/>
      <c r="H459" s="46">
        <v>130700</v>
      </c>
      <c r="I459" s="46"/>
      <c r="J459" s="46">
        <v>130700</v>
      </c>
      <c r="K459" s="46"/>
      <c r="L459" s="79">
        <f t="shared" si="61"/>
        <v>1</v>
      </c>
      <c r="M459" s="79"/>
    </row>
    <row r="460" spans="1:13" ht="78.75">
      <c r="A460" s="25" t="s">
        <v>345</v>
      </c>
      <c r="B460" s="42" t="s">
        <v>297</v>
      </c>
      <c r="C460" s="42" t="s">
        <v>11</v>
      </c>
      <c r="D460" s="44" t="s">
        <v>346</v>
      </c>
      <c r="E460" s="43"/>
      <c r="F460" s="46">
        <f>F461</f>
        <v>351900</v>
      </c>
      <c r="G460" s="46"/>
      <c r="H460" s="46">
        <f>H461</f>
        <v>351900</v>
      </c>
      <c r="I460" s="46"/>
      <c r="J460" s="46">
        <f>J461</f>
        <v>351900</v>
      </c>
      <c r="K460" s="46"/>
      <c r="L460" s="79">
        <f t="shared" si="61"/>
        <v>1</v>
      </c>
      <c r="M460" s="79"/>
    </row>
    <row r="461" spans="1:13" ht="31.5">
      <c r="A461" s="25" t="s">
        <v>107</v>
      </c>
      <c r="B461" s="42" t="s">
        <v>297</v>
      </c>
      <c r="C461" s="42" t="s">
        <v>11</v>
      </c>
      <c r="D461" s="44" t="s">
        <v>346</v>
      </c>
      <c r="E461" s="43" t="s">
        <v>109</v>
      </c>
      <c r="F461" s="46">
        <v>351900</v>
      </c>
      <c r="G461" s="46"/>
      <c r="H461" s="46">
        <v>351900</v>
      </c>
      <c r="I461" s="46"/>
      <c r="J461" s="46">
        <v>351900</v>
      </c>
      <c r="K461" s="46"/>
      <c r="L461" s="79">
        <f t="shared" si="61"/>
        <v>1</v>
      </c>
      <c r="M461" s="79"/>
    </row>
    <row r="462" spans="1:13" ht="63">
      <c r="A462" s="25" t="s">
        <v>347</v>
      </c>
      <c r="B462" s="42" t="s">
        <v>297</v>
      </c>
      <c r="C462" s="42" t="s">
        <v>11</v>
      </c>
      <c r="D462" s="44">
        <v>7210571250</v>
      </c>
      <c r="E462" s="43"/>
      <c r="F462" s="46">
        <f>F463</f>
        <v>1392300</v>
      </c>
      <c r="G462" s="46"/>
      <c r="H462" s="46">
        <f>H463</f>
        <v>1392300</v>
      </c>
      <c r="I462" s="46"/>
      <c r="J462" s="46">
        <f>J463</f>
        <v>1392300</v>
      </c>
      <c r="K462" s="46"/>
      <c r="L462" s="79">
        <f t="shared" si="61"/>
        <v>1</v>
      </c>
      <c r="M462" s="79"/>
    </row>
    <row r="463" spans="1:13" ht="31.5">
      <c r="A463" s="25" t="s">
        <v>107</v>
      </c>
      <c r="B463" s="42" t="s">
        <v>297</v>
      </c>
      <c r="C463" s="42" t="s">
        <v>11</v>
      </c>
      <c r="D463" s="44">
        <v>7210571250</v>
      </c>
      <c r="E463" s="43" t="s">
        <v>109</v>
      </c>
      <c r="F463" s="46">
        <v>1392300</v>
      </c>
      <c r="G463" s="46"/>
      <c r="H463" s="46">
        <v>1392300</v>
      </c>
      <c r="I463" s="46"/>
      <c r="J463" s="46">
        <v>1392300</v>
      </c>
      <c r="K463" s="46"/>
      <c r="L463" s="79">
        <f t="shared" si="61"/>
        <v>1</v>
      </c>
      <c r="M463" s="79"/>
    </row>
    <row r="464" spans="1:13" ht="63">
      <c r="A464" s="25" t="s">
        <v>348</v>
      </c>
      <c r="B464" s="42" t="s">
        <v>297</v>
      </c>
      <c r="C464" s="42" t="s">
        <v>11</v>
      </c>
      <c r="D464" s="44" t="s">
        <v>349</v>
      </c>
      <c r="E464" s="43"/>
      <c r="F464" s="46">
        <f>F465</f>
        <v>28500</v>
      </c>
      <c r="G464" s="46"/>
      <c r="H464" s="46">
        <f>H465</f>
        <v>28500</v>
      </c>
      <c r="I464" s="46"/>
      <c r="J464" s="46">
        <f>J465</f>
        <v>28500</v>
      </c>
      <c r="K464" s="46"/>
      <c r="L464" s="79">
        <f t="shared" si="61"/>
        <v>1</v>
      </c>
      <c r="M464" s="79"/>
    </row>
    <row r="465" spans="1:257" ht="31.5">
      <c r="A465" s="25" t="s">
        <v>107</v>
      </c>
      <c r="B465" s="42" t="s">
        <v>297</v>
      </c>
      <c r="C465" s="42" t="s">
        <v>11</v>
      </c>
      <c r="D465" s="44" t="s">
        <v>349</v>
      </c>
      <c r="E465" s="43" t="s">
        <v>109</v>
      </c>
      <c r="F465" s="46">
        <v>28500</v>
      </c>
      <c r="G465" s="46"/>
      <c r="H465" s="46">
        <v>28500</v>
      </c>
      <c r="I465" s="46"/>
      <c r="J465" s="46">
        <v>28500</v>
      </c>
      <c r="K465" s="46"/>
      <c r="L465" s="79">
        <f t="shared" si="61"/>
        <v>1</v>
      </c>
      <c r="M465" s="79"/>
    </row>
    <row r="466" spans="1:257" ht="51.75" customHeight="1">
      <c r="A466" s="25" t="s">
        <v>313</v>
      </c>
      <c r="B466" s="44" t="s">
        <v>297</v>
      </c>
      <c r="C466" s="44" t="s">
        <v>11</v>
      </c>
      <c r="D466" s="44">
        <v>7210575310</v>
      </c>
      <c r="E466" s="43"/>
      <c r="F466" s="46">
        <f>F467</f>
        <v>137703600</v>
      </c>
      <c r="G466" s="46"/>
      <c r="H466" s="46">
        <f>H467</f>
        <v>127230300</v>
      </c>
      <c r="I466" s="46"/>
      <c r="J466" s="46">
        <f>J467</f>
        <v>127230300</v>
      </c>
      <c r="K466" s="46"/>
      <c r="L466" s="79">
        <f t="shared" si="61"/>
        <v>1</v>
      </c>
      <c r="M466" s="79"/>
    </row>
    <row r="467" spans="1:257" ht="31.5">
      <c r="A467" s="25" t="s">
        <v>107</v>
      </c>
      <c r="B467" s="42" t="s">
        <v>297</v>
      </c>
      <c r="C467" s="42" t="s">
        <v>11</v>
      </c>
      <c r="D467" s="44">
        <v>7210575310</v>
      </c>
      <c r="E467" s="43" t="s">
        <v>109</v>
      </c>
      <c r="F467" s="46">
        <v>137703600</v>
      </c>
      <c r="G467" s="46"/>
      <c r="H467" s="46">
        <v>127230300</v>
      </c>
      <c r="I467" s="46"/>
      <c r="J467" s="46">
        <v>127230300</v>
      </c>
      <c r="K467" s="46"/>
      <c r="L467" s="79">
        <f t="shared" si="61"/>
        <v>1</v>
      </c>
      <c r="M467" s="79"/>
    </row>
    <row r="468" spans="1:257" ht="31.5">
      <c r="A468" s="25" t="s">
        <v>350</v>
      </c>
      <c r="B468" s="44" t="s">
        <v>297</v>
      </c>
      <c r="C468" s="44" t="s">
        <v>11</v>
      </c>
      <c r="D468" s="44">
        <v>7210575320</v>
      </c>
      <c r="E468" s="43"/>
      <c r="F468" s="46">
        <f>F469</f>
        <v>3751500</v>
      </c>
      <c r="G468" s="46"/>
      <c r="H468" s="46">
        <f>H469</f>
        <v>3751500</v>
      </c>
      <c r="I468" s="46"/>
      <c r="J468" s="46">
        <f>J469</f>
        <v>3751500</v>
      </c>
      <c r="K468" s="46"/>
      <c r="L468" s="79">
        <f t="shared" si="61"/>
        <v>1</v>
      </c>
      <c r="M468" s="79"/>
    </row>
    <row r="469" spans="1:257" ht="31.5">
      <c r="A469" s="25" t="s">
        <v>107</v>
      </c>
      <c r="B469" s="42" t="s">
        <v>297</v>
      </c>
      <c r="C469" s="42" t="s">
        <v>11</v>
      </c>
      <c r="D469" s="44">
        <v>7210575320</v>
      </c>
      <c r="E469" s="43" t="s">
        <v>109</v>
      </c>
      <c r="F469" s="46">
        <v>3751500</v>
      </c>
      <c r="G469" s="46"/>
      <c r="H469" s="46">
        <v>3751500</v>
      </c>
      <c r="I469" s="46"/>
      <c r="J469" s="46">
        <v>3751500</v>
      </c>
      <c r="K469" s="46"/>
      <c r="L469" s="79">
        <f t="shared" si="61"/>
        <v>1</v>
      </c>
      <c r="M469" s="79"/>
    </row>
    <row r="470" spans="1:257" ht="74.25" customHeight="1">
      <c r="A470" s="25" t="s">
        <v>351</v>
      </c>
      <c r="B470" s="42" t="s">
        <v>297</v>
      </c>
      <c r="C470" s="42" t="s">
        <v>11</v>
      </c>
      <c r="D470" s="44">
        <v>7210571380</v>
      </c>
      <c r="E470" s="43"/>
      <c r="F470" s="46">
        <f>F471</f>
        <v>339900</v>
      </c>
      <c r="G470" s="46"/>
      <c r="H470" s="46">
        <f>H471</f>
        <v>339900</v>
      </c>
      <c r="I470" s="46"/>
      <c r="J470" s="46">
        <f>J471</f>
        <v>339900</v>
      </c>
      <c r="K470" s="46"/>
      <c r="L470" s="79">
        <f t="shared" si="61"/>
        <v>1</v>
      </c>
      <c r="M470" s="79"/>
    </row>
    <row r="471" spans="1:257" ht="31.5">
      <c r="A471" s="25" t="s">
        <v>107</v>
      </c>
      <c r="B471" s="42" t="s">
        <v>297</v>
      </c>
      <c r="C471" s="42" t="s">
        <v>11</v>
      </c>
      <c r="D471" s="44">
        <v>7210571380</v>
      </c>
      <c r="E471" s="43" t="s">
        <v>109</v>
      </c>
      <c r="F471" s="46">
        <v>339900</v>
      </c>
      <c r="G471" s="46"/>
      <c r="H471" s="46">
        <v>339900</v>
      </c>
      <c r="I471" s="46"/>
      <c r="J471" s="46">
        <v>339900</v>
      </c>
      <c r="K471" s="46"/>
      <c r="L471" s="79">
        <f t="shared" si="61"/>
        <v>1</v>
      </c>
      <c r="M471" s="79"/>
    </row>
    <row r="472" spans="1:257" ht="63">
      <c r="A472" s="25" t="s">
        <v>352</v>
      </c>
      <c r="B472" s="42" t="s">
        <v>297</v>
      </c>
      <c r="C472" s="42" t="s">
        <v>11</v>
      </c>
      <c r="D472" s="44" t="s">
        <v>353</v>
      </c>
      <c r="E472" s="43"/>
      <c r="F472" s="46">
        <f t="shared" ref="F472:K472" si="62">F473</f>
        <v>2671300</v>
      </c>
      <c r="G472" s="46">
        <f t="shared" si="62"/>
        <v>2617800</v>
      </c>
      <c r="H472" s="46">
        <f t="shared" si="62"/>
        <v>2671300</v>
      </c>
      <c r="I472" s="46">
        <f t="shared" si="62"/>
        <v>2617800</v>
      </c>
      <c r="J472" s="46">
        <f t="shared" si="62"/>
        <v>2671300</v>
      </c>
      <c r="K472" s="46">
        <f t="shared" si="62"/>
        <v>2617800</v>
      </c>
      <c r="L472" s="79">
        <f t="shared" si="61"/>
        <v>1</v>
      </c>
      <c r="M472" s="79"/>
    </row>
    <row r="473" spans="1:257" ht="31.5">
      <c r="A473" s="25" t="s">
        <v>107</v>
      </c>
      <c r="B473" s="42" t="s">
        <v>297</v>
      </c>
      <c r="C473" s="42" t="s">
        <v>11</v>
      </c>
      <c r="D473" s="44" t="s">
        <v>353</v>
      </c>
      <c r="E473" s="43" t="s">
        <v>109</v>
      </c>
      <c r="F473" s="46">
        <v>2671300</v>
      </c>
      <c r="G473" s="46">
        <v>2617800</v>
      </c>
      <c r="H473" s="46">
        <v>2671300</v>
      </c>
      <c r="I473" s="46">
        <v>2617800</v>
      </c>
      <c r="J473" s="46">
        <v>2671300</v>
      </c>
      <c r="K473" s="46">
        <v>2617800</v>
      </c>
      <c r="L473" s="79">
        <f t="shared" si="61"/>
        <v>1</v>
      </c>
      <c r="M473" s="79"/>
    </row>
    <row r="474" spans="1:257" ht="63">
      <c r="A474" s="33" t="s">
        <v>354</v>
      </c>
      <c r="B474" s="42" t="s">
        <v>297</v>
      </c>
      <c r="C474" s="42" t="s">
        <v>11</v>
      </c>
      <c r="D474" s="44" t="s">
        <v>355</v>
      </c>
      <c r="E474" s="45"/>
      <c r="F474" s="46">
        <f>F475</f>
        <v>7000</v>
      </c>
      <c r="G474" s="46"/>
      <c r="H474" s="46">
        <f>H475</f>
        <v>7000</v>
      </c>
      <c r="I474" s="46"/>
      <c r="J474" s="46">
        <f>J475</f>
        <v>7000</v>
      </c>
      <c r="K474" s="46"/>
      <c r="L474" s="79">
        <f t="shared" si="61"/>
        <v>1</v>
      </c>
      <c r="M474" s="79"/>
    </row>
    <row r="475" spans="1:257" ht="31.5">
      <c r="A475" s="25" t="s">
        <v>107</v>
      </c>
      <c r="B475" s="42" t="s">
        <v>297</v>
      </c>
      <c r="C475" s="42" t="s">
        <v>11</v>
      </c>
      <c r="D475" s="44" t="s">
        <v>355</v>
      </c>
      <c r="E475" s="45">
        <v>600</v>
      </c>
      <c r="F475" s="46">
        <v>7000</v>
      </c>
      <c r="G475" s="46"/>
      <c r="H475" s="46">
        <v>7000</v>
      </c>
      <c r="I475" s="46"/>
      <c r="J475" s="46">
        <v>7000</v>
      </c>
      <c r="K475" s="46"/>
      <c r="L475" s="79">
        <f t="shared" si="61"/>
        <v>1</v>
      </c>
      <c r="M475" s="79"/>
    </row>
    <row r="476" spans="1:257" s="81" customFormat="1" ht="15" customHeight="1">
      <c r="A476" s="16" t="s">
        <v>356</v>
      </c>
      <c r="B476" s="17" t="s">
        <v>297</v>
      </c>
      <c r="C476" s="17" t="s">
        <v>23</v>
      </c>
      <c r="D476" s="49"/>
      <c r="E476" s="18"/>
      <c r="F476" s="19">
        <f t="shared" ref="F476:K476" si="63">F477+F510</f>
        <v>39796599.719999999</v>
      </c>
      <c r="G476" s="19">
        <f t="shared" si="63"/>
        <v>0</v>
      </c>
      <c r="H476" s="19">
        <f t="shared" si="63"/>
        <v>39796599.719999999</v>
      </c>
      <c r="I476" s="19">
        <f t="shared" si="63"/>
        <v>0</v>
      </c>
      <c r="J476" s="19">
        <f t="shared" si="63"/>
        <v>39699468.719999999</v>
      </c>
      <c r="K476" s="19">
        <f t="shared" si="63"/>
        <v>0</v>
      </c>
      <c r="L476" s="80">
        <f t="shared" si="61"/>
        <v>0.99755931409508869</v>
      </c>
      <c r="M476" s="80"/>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c r="BN476" s="15"/>
      <c r="BO476" s="15"/>
      <c r="BP476" s="15"/>
      <c r="BQ476" s="15"/>
      <c r="BR476" s="15"/>
      <c r="BS476" s="15"/>
      <c r="BT476" s="15"/>
      <c r="BU476" s="15"/>
      <c r="BV476" s="15"/>
      <c r="BW476" s="15"/>
      <c r="BX476" s="15"/>
      <c r="BY476" s="15"/>
      <c r="BZ476" s="15"/>
      <c r="CA476" s="15"/>
      <c r="CB476" s="15"/>
      <c r="CC476" s="15"/>
      <c r="CD476" s="15"/>
      <c r="CE476" s="15"/>
      <c r="CF476" s="15"/>
      <c r="CG476" s="15"/>
      <c r="CH476" s="15"/>
      <c r="CI476" s="15"/>
      <c r="CJ476" s="15"/>
      <c r="CK476" s="15"/>
      <c r="CL476" s="15"/>
      <c r="CM476" s="15"/>
      <c r="CN476" s="15"/>
      <c r="CO476" s="15"/>
      <c r="CP476" s="15"/>
      <c r="CQ476" s="15"/>
      <c r="CR476" s="15"/>
      <c r="CS476" s="15"/>
      <c r="CT476" s="15"/>
      <c r="CU476" s="15"/>
      <c r="CV476" s="15"/>
      <c r="CW476" s="15"/>
      <c r="CX476" s="15"/>
      <c r="CY476" s="15"/>
      <c r="CZ476" s="15"/>
      <c r="DA476" s="15"/>
      <c r="DB476" s="15"/>
      <c r="DC476" s="15"/>
      <c r="DD476" s="15"/>
      <c r="DE476" s="15"/>
      <c r="DF476" s="15"/>
      <c r="DG476" s="15"/>
      <c r="DH476" s="15"/>
      <c r="DI476" s="15"/>
      <c r="DJ476" s="15"/>
      <c r="DK476" s="15"/>
      <c r="DL476" s="15"/>
      <c r="DM476" s="15"/>
      <c r="DN476" s="15"/>
      <c r="DO476" s="15"/>
      <c r="DP476" s="15"/>
      <c r="DQ476" s="15"/>
      <c r="DR476" s="15"/>
      <c r="DS476" s="15"/>
      <c r="DT476" s="15"/>
      <c r="DU476" s="15"/>
      <c r="DV476" s="15"/>
      <c r="DW476" s="15"/>
      <c r="DX476" s="15"/>
      <c r="DY476" s="15"/>
      <c r="DZ476" s="15"/>
      <c r="EA476" s="15"/>
      <c r="EB476" s="15"/>
      <c r="EC476" s="15"/>
      <c r="ED476" s="15"/>
      <c r="EE476" s="15"/>
      <c r="EF476" s="15"/>
      <c r="EG476" s="15"/>
      <c r="EH476" s="15"/>
      <c r="EI476" s="15"/>
      <c r="EJ476" s="15"/>
      <c r="EK476" s="15"/>
      <c r="EL476" s="15"/>
      <c r="EM476" s="15"/>
      <c r="EN476" s="15"/>
      <c r="EO476" s="15"/>
      <c r="EP476" s="15"/>
      <c r="EQ476" s="15"/>
      <c r="ER476" s="15"/>
      <c r="ES476" s="15"/>
      <c r="ET476" s="15"/>
      <c r="EU476" s="15"/>
      <c r="EV476" s="15"/>
      <c r="EW476" s="15"/>
      <c r="EX476" s="15"/>
      <c r="EY476" s="15"/>
      <c r="EZ476" s="15"/>
      <c r="FA476" s="15"/>
      <c r="FB476" s="15"/>
      <c r="FC476" s="15"/>
      <c r="FD476" s="15"/>
      <c r="FE476" s="15"/>
      <c r="FF476" s="15"/>
      <c r="FG476" s="15"/>
      <c r="FH476" s="15"/>
      <c r="FI476" s="15"/>
      <c r="FJ476" s="15"/>
      <c r="FK476" s="15"/>
      <c r="FL476" s="15"/>
      <c r="FM476" s="15"/>
      <c r="FN476" s="15"/>
      <c r="FO476" s="15"/>
      <c r="FP476" s="15"/>
      <c r="FQ476" s="15"/>
      <c r="FR476" s="15"/>
      <c r="FS476" s="15"/>
      <c r="FT476" s="15"/>
      <c r="FU476" s="15"/>
      <c r="FV476" s="15"/>
      <c r="FW476" s="15"/>
      <c r="FX476" s="15"/>
      <c r="FY476" s="15"/>
      <c r="FZ476" s="15"/>
      <c r="GA476" s="15"/>
      <c r="GB476" s="15"/>
      <c r="GC476" s="15"/>
      <c r="GD476" s="15"/>
      <c r="GE476" s="15"/>
      <c r="GF476" s="15"/>
      <c r="GG476" s="15"/>
      <c r="GH476" s="15"/>
      <c r="GI476" s="15"/>
      <c r="GJ476" s="15"/>
      <c r="GK476" s="15"/>
      <c r="GL476" s="15"/>
      <c r="GM476" s="15"/>
      <c r="GN476" s="15"/>
      <c r="GO476" s="15"/>
      <c r="GP476" s="15"/>
      <c r="GQ476" s="15"/>
      <c r="GR476" s="15"/>
      <c r="GS476" s="15"/>
      <c r="GT476" s="15"/>
      <c r="GU476" s="15"/>
      <c r="GV476" s="15"/>
      <c r="GW476" s="15"/>
      <c r="GX476" s="15"/>
      <c r="GY476" s="15"/>
      <c r="GZ476" s="15"/>
      <c r="HA476" s="15"/>
      <c r="HB476" s="15"/>
      <c r="HC476" s="15"/>
      <c r="HD476" s="15"/>
      <c r="HE476" s="15"/>
      <c r="HF476" s="15"/>
      <c r="HG476" s="15"/>
      <c r="HH476" s="15"/>
      <c r="HI476" s="15"/>
      <c r="HJ476" s="15"/>
      <c r="HK476" s="15"/>
      <c r="HL476" s="15"/>
      <c r="HM476" s="15"/>
      <c r="HN476" s="15"/>
      <c r="HO476" s="15"/>
      <c r="HP476" s="15"/>
      <c r="HQ476" s="15"/>
      <c r="HR476" s="15"/>
      <c r="HS476" s="15"/>
      <c r="HT476" s="15"/>
      <c r="HU476" s="15"/>
      <c r="HV476" s="15"/>
      <c r="HW476" s="15"/>
      <c r="HX476" s="15"/>
      <c r="HY476" s="15"/>
      <c r="HZ476" s="15"/>
      <c r="IA476" s="15"/>
      <c r="IB476" s="15"/>
      <c r="IC476" s="15"/>
      <c r="ID476" s="15"/>
      <c r="IE476" s="15"/>
      <c r="IF476" s="15"/>
      <c r="IG476" s="15"/>
      <c r="IH476" s="15"/>
      <c r="II476" s="15"/>
      <c r="IJ476" s="15"/>
      <c r="IK476" s="15"/>
      <c r="IL476" s="15"/>
      <c r="IM476" s="15"/>
      <c r="IN476" s="15"/>
      <c r="IO476" s="15"/>
      <c r="IP476" s="15"/>
      <c r="IQ476" s="15"/>
      <c r="IR476" s="15"/>
      <c r="IS476" s="15"/>
      <c r="IT476" s="15"/>
      <c r="IU476" s="15"/>
      <c r="IV476" s="15"/>
      <c r="IW476" s="15"/>
    </row>
    <row r="477" spans="1:257" ht="24" customHeight="1">
      <c r="A477" s="25" t="s">
        <v>299</v>
      </c>
      <c r="B477" s="42" t="s">
        <v>297</v>
      </c>
      <c r="C477" s="42" t="s">
        <v>23</v>
      </c>
      <c r="D477" s="44">
        <v>7200000000</v>
      </c>
      <c r="E477" s="43"/>
      <c r="F477" s="46">
        <f>F478</f>
        <v>22762037.880000003</v>
      </c>
      <c r="G477" s="46"/>
      <c r="H477" s="46">
        <f>H478</f>
        <v>22762037.880000003</v>
      </c>
      <c r="I477" s="46"/>
      <c r="J477" s="46">
        <f>J478</f>
        <v>22664906.879999999</v>
      </c>
      <c r="K477" s="46"/>
      <c r="L477" s="79">
        <f t="shared" si="61"/>
        <v>0.99573276344973716</v>
      </c>
      <c r="M477" s="79"/>
    </row>
    <row r="478" spans="1:257" ht="30.75" customHeight="1">
      <c r="A478" s="25" t="s">
        <v>300</v>
      </c>
      <c r="B478" s="42" t="s">
        <v>297</v>
      </c>
      <c r="C478" s="42" t="s">
        <v>23</v>
      </c>
      <c r="D478" s="44">
        <v>7210000000</v>
      </c>
      <c r="E478" s="43"/>
      <c r="F478" s="46">
        <f>F482+F479+F497+F504+F507</f>
        <v>22762037.880000003</v>
      </c>
      <c r="G478" s="46"/>
      <c r="H478" s="46">
        <f>H482+H479+H497+H504+H507</f>
        <v>22762037.880000003</v>
      </c>
      <c r="I478" s="46"/>
      <c r="J478" s="46">
        <f>J482+J479+J497+J504+J507</f>
        <v>22664906.879999999</v>
      </c>
      <c r="K478" s="46"/>
      <c r="L478" s="79">
        <f t="shared" si="61"/>
        <v>0.99573276344973716</v>
      </c>
      <c r="M478" s="79"/>
    </row>
    <row r="479" spans="1:257" ht="30.75" customHeight="1">
      <c r="A479" s="36" t="s">
        <v>320</v>
      </c>
      <c r="B479" s="42" t="s">
        <v>297</v>
      </c>
      <c r="C479" s="42" t="s">
        <v>23</v>
      </c>
      <c r="D479" s="44">
        <v>7210100000</v>
      </c>
      <c r="E479" s="43"/>
      <c r="F479" s="46">
        <f t="shared" ref="F479:J480" si="64">F480</f>
        <v>576330.68000000005</v>
      </c>
      <c r="G479" s="46"/>
      <c r="H479" s="46">
        <f t="shared" si="64"/>
        <v>576330.68000000005</v>
      </c>
      <c r="I479" s="46"/>
      <c r="J479" s="46">
        <f t="shared" si="64"/>
        <v>576330.68000000005</v>
      </c>
      <c r="K479" s="46"/>
      <c r="L479" s="79">
        <f t="shared" si="61"/>
        <v>1</v>
      </c>
      <c r="M479" s="79"/>
    </row>
    <row r="480" spans="1:257" ht="22.5" customHeight="1">
      <c r="A480" s="32" t="s">
        <v>99</v>
      </c>
      <c r="B480" s="42" t="s">
        <v>297</v>
      </c>
      <c r="C480" s="42" t="s">
        <v>23</v>
      </c>
      <c r="D480" s="44">
        <v>7210129990</v>
      </c>
      <c r="E480" s="43"/>
      <c r="F480" s="46">
        <f t="shared" si="64"/>
        <v>576330.68000000005</v>
      </c>
      <c r="G480" s="46"/>
      <c r="H480" s="46">
        <f t="shared" si="64"/>
        <v>576330.68000000005</v>
      </c>
      <c r="I480" s="46"/>
      <c r="J480" s="46">
        <f t="shared" si="64"/>
        <v>576330.68000000005</v>
      </c>
      <c r="K480" s="46"/>
      <c r="L480" s="79">
        <f t="shared" si="61"/>
        <v>1</v>
      </c>
      <c r="M480" s="79"/>
    </row>
    <row r="481" spans="1:13" ht="30.75" customHeight="1">
      <c r="A481" s="25" t="s">
        <v>107</v>
      </c>
      <c r="B481" s="42" t="s">
        <v>297</v>
      </c>
      <c r="C481" s="42" t="s">
        <v>23</v>
      </c>
      <c r="D481" s="44">
        <v>7210129990</v>
      </c>
      <c r="E481" s="43" t="s">
        <v>109</v>
      </c>
      <c r="F481" s="46">
        <v>576330.68000000005</v>
      </c>
      <c r="G481" s="46"/>
      <c r="H481" s="46">
        <v>576330.68000000005</v>
      </c>
      <c r="I481" s="46"/>
      <c r="J481" s="46">
        <v>576330.68000000005</v>
      </c>
      <c r="K481" s="46"/>
      <c r="L481" s="79">
        <f t="shared" si="61"/>
        <v>1</v>
      </c>
      <c r="M481" s="79"/>
    </row>
    <row r="482" spans="1:13" ht="30.75" customHeight="1">
      <c r="A482" s="36" t="s">
        <v>327</v>
      </c>
      <c r="B482" s="42" t="s">
        <v>297</v>
      </c>
      <c r="C482" s="42" t="s">
        <v>23</v>
      </c>
      <c r="D482" s="44">
        <v>7210300000</v>
      </c>
      <c r="E482" s="43"/>
      <c r="F482" s="46">
        <f>F483+F485+F487+F489+F493+F491+F495</f>
        <v>21271006.780000001</v>
      </c>
      <c r="G482" s="46"/>
      <c r="H482" s="46">
        <f>H483+H485+H487+H489+H493+H491+H495</f>
        <v>21271006.780000001</v>
      </c>
      <c r="I482" s="46"/>
      <c r="J482" s="46">
        <f>J483+J485+J487+J489+J493+J491+J495</f>
        <v>21194464.41</v>
      </c>
      <c r="K482" s="46"/>
      <c r="L482" s="79">
        <f t="shared" si="61"/>
        <v>0.99640156336784347</v>
      </c>
      <c r="M482" s="79"/>
    </row>
    <row r="483" spans="1:13" ht="62.25" customHeight="1">
      <c r="A483" s="33" t="s">
        <v>106</v>
      </c>
      <c r="B483" s="42" t="s">
        <v>297</v>
      </c>
      <c r="C483" s="42" t="s">
        <v>23</v>
      </c>
      <c r="D483" s="44">
        <v>7210300050</v>
      </c>
      <c r="E483" s="43"/>
      <c r="F483" s="46">
        <f>F484</f>
        <v>12377109.25</v>
      </c>
      <c r="G483" s="46"/>
      <c r="H483" s="46">
        <f>H484</f>
        <v>12377109.25</v>
      </c>
      <c r="I483" s="46"/>
      <c r="J483" s="46">
        <f>J484</f>
        <v>12377109.25</v>
      </c>
      <c r="K483" s="46"/>
      <c r="L483" s="79">
        <f t="shared" si="61"/>
        <v>1</v>
      </c>
      <c r="M483" s="79"/>
    </row>
    <row r="484" spans="1:13" ht="30.75" customHeight="1">
      <c r="A484" s="25" t="s">
        <v>107</v>
      </c>
      <c r="B484" s="42" t="s">
        <v>297</v>
      </c>
      <c r="C484" s="42" t="s">
        <v>23</v>
      </c>
      <c r="D484" s="44">
        <v>7210300050</v>
      </c>
      <c r="E484" s="43" t="s">
        <v>109</v>
      </c>
      <c r="F484" s="46">
        <v>12377109.25</v>
      </c>
      <c r="G484" s="46"/>
      <c r="H484" s="46">
        <v>12377109.25</v>
      </c>
      <c r="I484" s="46"/>
      <c r="J484" s="46">
        <v>12377109.25</v>
      </c>
      <c r="K484" s="46"/>
      <c r="L484" s="79">
        <f t="shared" si="61"/>
        <v>1</v>
      </c>
      <c r="M484" s="79"/>
    </row>
    <row r="485" spans="1:13" ht="30.75" customHeight="1">
      <c r="A485" s="30" t="s">
        <v>20</v>
      </c>
      <c r="B485" s="42" t="s">
        <v>297</v>
      </c>
      <c r="C485" s="42" t="s">
        <v>23</v>
      </c>
      <c r="D485" s="44">
        <v>7210313060</v>
      </c>
      <c r="E485" s="43"/>
      <c r="F485" s="46">
        <f>F486</f>
        <v>270406.53000000003</v>
      </c>
      <c r="G485" s="46"/>
      <c r="H485" s="46">
        <f>H486</f>
        <v>270406.53000000003</v>
      </c>
      <c r="I485" s="46"/>
      <c r="J485" s="46">
        <f>J486</f>
        <v>270406.53000000003</v>
      </c>
      <c r="K485" s="46"/>
      <c r="L485" s="79">
        <f t="shared" si="61"/>
        <v>1</v>
      </c>
      <c r="M485" s="79"/>
    </row>
    <row r="486" spans="1:13" ht="36.75" customHeight="1">
      <c r="A486" s="25" t="s">
        <v>107</v>
      </c>
      <c r="B486" s="42" t="s">
        <v>297</v>
      </c>
      <c r="C486" s="42" t="s">
        <v>23</v>
      </c>
      <c r="D486" s="44">
        <v>7210313060</v>
      </c>
      <c r="E486" s="43" t="s">
        <v>109</v>
      </c>
      <c r="F486" s="46">
        <v>270406.53000000003</v>
      </c>
      <c r="G486" s="46"/>
      <c r="H486" s="46">
        <v>270406.53000000003</v>
      </c>
      <c r="I486" s="46"/>
      <c r="J486" s="46">
        <v>270406.53000000003</v>
      </c>
      <c r="K486" s="46"/>
      <c r="L486" s="79">
        <f t="shared" si="61"/>
        <v>1</v>
      </c>
      <c r="M486" s="79"/>
    </row>
    <row r="487" spans="1:13" hidden="1">
      <c r="A487" s="32" t="s">
        <v>99</v>
      </c>
      <c r="B487" s="42" t="s">
        <v>297</v>
      </c>
      <c r="C487" s="42" t="s">
        <v>23</v>
      </c>
      <c r="D487" s="44">
        <v>7210329990</v>
      </c>
      <c r="E487" s="43"/>
      <c r="F487" s="46">
        <f>F488</f>
        <v>0</v>
      </c>
      <c r="G487" s="46"/>
      <c r="H487" s="46">
        <f>H488</f>
        <v>0</v>
      </c>
      <c r="I487" s="46"/>
      <c r="J487" s="46">
        <f>J488</f>
        <v>0</v>
      </c>
      <c r="K487" s="46"/>
      <c r="L487" s="79" t="e">
        <f t="shared" si="61"/>
        <v>#DIV/0!</v>
      </c>
      <c r="M487" s="79"/>
    </row>
    <row r="488" spans="1:13" ht="31.5" hidden="1">
      <c r="A488" s="25" t="s">
        <v>107</v>
      </c>
      <c r="B488" s="42" t="s">
        <v>297</v>
      </c>
      <c r="C488" s="42" t="s">
        <v>23</v>
      </c>
      <c r="D488" s="44">
        <v>7210329990</v>
      </c>
      <c r="E488" s="43" t="s">
        <v>109</v>
      </c>
      <c r="F488" s="46"/>
      <c r="G488" s="46"/>
      <c r="H488" s="46"/>
      <c r="I488" s="46"/>
      <c r="J488" s="46"/>
      <c r="K488" s="46"/>
      <c r="L488" s="79" t="e">
        <f t="shared" si="61"/>
        <v>#DIV/0!</v>
      </c>
      <c r="M488" s="79"/>
    </row>
    <row r="489" spans="1:13" ht="65.25" customHeight="1">
      <c r="A489" s="33" t="s">
        <v>108</v>
      </c>
      <c r="B489" s="42" t="s">
        <v>297</v>
      </c>
      <c r="C489" s="42" t="s">
        <v>23</v>
      </c>
      <c r="D489" s="44">
        <v>7210371100</v>
      </c>
      <c r="E489" s="43"/>
      <c r="F489" s="46">
        <f>F490</f>
        <v>8080218</v>
      </c>
      <c r="G489" s="46"/>
      <c r="H489" s="46">
        <f>H490</f>
        <v>8080218</v>
      </c>
      <c r="I489" s="46"/>
      <c r="J489" s="46">
        <f>J490</f>
        <v>8080218</v>
      </c>
      <c r="K489" s="46"/>
      <c r="L489" s="79">
        <f t="shared" si="61"/>
        <v>1</v>
      </c>
      <c r="M489" s="79"/>
    </row>
    <row r="490" spans="1:13" ht="31.5" customHeight="1">
      <c r="A490" s="25" t="s">
        <v>107</v>
      </c>
      <c r="B490" s="42" t="s">
        <v>297</v>
      </c>
      <c r="C490" s="42" t="s">
        <v>23</v>
      </c>
      <c r="D490" s="44">
        <v>7210371100</v>
      </c>
      <c r="E490" s="43" t="s">
        <v>109</v>
      </c>
      <c r="F490" s="46">
        <v>8080218</v>
      </c>
      <c r="G490" s="46"/>
      <c r="H490" s="46">
        <v>8080218</v>
      </c>
      <c r="I490" s="46"/>
      <c r="J490" s="46">
        <v>8080218</v>
      </c>
      <c r="K490" s="46"/>
      <c r="L490" s="79">
        <f t="shared" si="61"/>
        <v>1</v>
      </c>
      <c r="M490" s="79"/>
    </row>
    <row r="491" spans="1:13" ht="72.75" customHeight="1">
      <c r="A491" s="25" t="s">
        <v>357</v>
      </c>
      <c r="B491" s="42" t="s">
        <v>297</v>
      </c>
      <c r="C491" s="2" t="s">
        <v>23</v>
      </c>
      <c r="D491" s="44">
        <v>7210377530</v>
      </c>
      <c r="E491" s="43"/>
      <c r="F491" s="46">
        <f>F492</f>
        <v>59000</v>
      </c>
      <c r="G491" s="46"/>
      <c r="H491" s="46">
        <f>H492</f>
        <v>59000</v>
      </c>
      <c r="I491" s="46"/>
      <c r="J491" s="46">
        <f>J492</f>
        <v>20728.810000000001</v>
      </c>
      <c r="K491" s="46"/>
      <c r="L491" s="79">
        <f t="shared" si="61"/>
        <v>0.35133576271186445</v>
      </c>
      <c r="M491" s="79"/>
    </row>
    <row r="492" spans="1:13" ht="31.5" customHeight="1">
      <c r="A492" s="25" t="s">
        <v>107</v>
      </c>
      <c r="B492" s="42" t="s">
        <v>297</v>
      </c>
      <c r="C492" s="42" t="s">
        <v>23</v>
      </c>
      <c r="D492" s="44">
        <v>7210377530</v>
      </c>
      <c r="E492" s="43" t="s">
        <v>109</v>
      </c>
      <c r="F492" s="46">
        <v>59000</v>
      </c>
      <c r="G492" s="46"/>
      <c r="H492" s="46">
        <v>59000</v>
      </c>
      <c r="I492" s="46"/>
      <c r="J492" s="46">
        <v>20728.810000000001</v>
      </c>
      <c r="K492" s="46"/>
      <c r="L492" s="79">
        <f t="shared" si="61"/>
        <v>0.35133576271186445</v>
      </c>
      <c r="M492" s="79"/>
    </row>
    <row r="493" spans="1:13" ht="48.75" customHeight="1">
      <c r="A493" s="25" t="s">
        <v>110</v>
      </c>
      <c r="B493" s="42" t="s">
        <v>297</v>
      </c>
      <c r="C493" s="42" t="s">
        <v>23</v>
      </c>
      <c r="D493" s="44" t="s">
        <v>358</v>
      </c>
      <c r="E493" s="43"/>
      <c r="F493" s="46">
        <f>F494</f>
        <v>425273</v>
      </c>
      <c r="G493" s="46"/>
      <c r="H493" s="46">
        <f>H494</f>
        <v>425273</v>
      </c>
      <c r="I493" s="46"/>
      <c r="J493" s="46">
        <f>J494</f>
        <v>425273</v>
      </c>
      <c r="K493" s="46"/>
      <c r="L493" s="79">
        <f t="shared" si="61"/>
        <v>1</v>
      </c>
      <c r="M493" s="79"/>
    </row>
    <row r="494" spans="1:13" ht="32.25" customHeight="1">
      <c r="A494" s="25" t="s">
        <v>107</v>
      </c>
      <c r="B494" s="42" t="s">
        <v>297</v>
      </c>
      <c r="C494" s="42" t="s">
        <v>23</v>
      </c>
      <c r="D494" s="44" t="s">
        <v>358</v>
      </c>
      <c r="E494" s="43" t="s">
        <v>109</v>
      </c>
      <c r="F494" s="46">
        <v>425273</v>
      </c>
      <c r="G494" s="46"/>
      <c r="H494" s="46">
        <v>425273</v>
      </c>
      <c r="I494" s="46"/>
      <c r="J494" s="46">
        <v>425273</v>
      </c>
      <c r="K494" s="46"/>
      <c r="L494" s="79">
        <f t="shared" si="61"/>
        <v>1</v>
      </c>
      <c r="M494" s="79"/>
    </row>
    <row r="495" spans="1:13" ht="74.25" customHeight="1">
      <c r="A495" s="25" t="s">
        <v>359</v>
      </c>
      <c r="B495" s="42" t="s">
        <v>297</v>
      </c>
      <c r="C495" s="2" t="s">
        <v>23</v>
      </c>
      <c r="D495" s="44" t="s">
        <v>360</v>
      </c>
      <c r="E495" s="43"/>
      <c r="F495" s="46">
        <f>F496</f>
        <v>59000</v>
      </c>
      <c r="G495" s="46"/>
      <c r="H495" s="46">
        <f>H496</f>
        <v>59000</v>
      </c>
      <c r="I495" s="46"/>
      <c r="J495" s="46">
        <f>J496</f>
        <v>20728.82</v>
      </c>
      <c r="K495" s="46"/>
      <c r="L495" s="79">
        <f t="shared" si="61"/>
        <v>0.35133593220338982</v>
      </c>
      <c r="M495" s="79"/>
    </row>
    <row r="496" spans="1:13" ht="32.25" customHeight="1">
      <c r="A496" s="25" t="s">
        <v>107</v>
      </c>
      <c r="B496" s="42" t="s">
        <v>297</v>
      </c>
      <c r="C496" s="42" t="s">
        <v>23</v>
      </c>
      <c r="D496" s="44" t="s">
        <v>360</v>
      </c>
      <c r="E496" s="43" t="s">
        <v>109</v>
      </c>
      <c r="F496" s="46">
        <v>59000</v>
      </c>
      <c r="G496" s="46"/>
      <c r="H496" s="46">
        <v>59000</v>
      </c>
      <c r="I496" s="46"/>
      <c r="J496" s="46">
        <v>20728.82</v>
      </c>
      <c r="K496" s="46"/>
      <c r="L496" s="79">
        <f t="shared" si="61"/>
        <v>0.35133593220338982</v>
      </c>
      <c r="M496" s="79"/>
    </row>
    <row r="497" spans="1:13" ht="32.25" customHeight="1">
      <c r="A497" s="36" t="s">
        <v>340</v>
      </c>
      <c r="B497" s="42" t="s">
        <v>297</v>
      </c>
      <c r="C497" s="42" t="s">
        <v>23</v>
      </c>
      <c r="D497" s="44">
        <v>7210400000</v>
      </c>
      <c r="E497" s="43"/>
      <c r="F497" s="46">
        <f>F498+F500+F502</f>
        <v>200000</v>
      </c>
      <c r="G497" s="46"/>
      <c r="H497" s="46">
        <f>H498+H500+H502</f>
        <v>200000</v>
      </c>
      <c r="I497" s="46"/>
      <c r="J497" s="46">
        <f>J498+J500+J502</f>
        <v>200000</v>
      </c>
      <c r="K497" s="46"/>
      <c r="L497" s="79">
        <f t="shared" si="61"/>
        <v>1</v>
      </c>
      <c r="M497" s="79"/>
    </row>
    <row r="498" spans="1:13" s="59" customFormat="1" ht="21" customHeight="1">
      <c r="A498" s="32" t="s">
        <v>99</v>
      </c>
      <c r="B498" s="60" t="s">
        <v>297</v>
      </c>
      <c r="C498" s="60" t="s">
        <v>23</v>
      </c>
      <c r="D498" s="61">
        <v>7210429990</v>
      </c>
      <c r="E498" s="62"/>
      <c r="F498" s="63">
        <f>F499</f>
        <v>200000</v>
      </c>
      <c r="G498" s="63"/>
      <c r="H498" s="63">
        <f>H499</f>
        <v>200000</v>
      </c>
      <c r="I498" s="63"/>
      <c r="J498" s="63">
        <f>J499</f>
        <v>200000</v>
      </c>
      <c r="K498" s="63"/>
      <c r="L498" s="79">
        <f t="shared" si="61"/>
        <v>1</v>
      </c>
      <c r="M498" s="79"/>
    </row>
    <row r="499" spans="1:13" s="59" customFormat="1" ht="32.25" customHeight="1">
      <c r="A499" s="32" t="s">
        <v>107</v>
      </c>
      <c r="B499" s="60" t="s">
        <v>297</v>
      </c>
      <c r="C499" s="60" t="s">
        <v>23</v>
      </c>
      <c r="D499" s="61">
        <v>7210429990</v>
      </c>
      <c r="E499" s="62" t="s">
        <v>109</v>
      </c>
      <c r="F499" s="63">
        <v>200000</v>
      </c>
      <c r="G499" s="63"/>
      <c r="H499" s="63">
        <v>200000</v>
      </c>
      <c r="I499" s="63"/>
      <c r="J499" s="63">
        <v>200000</v>
      </c>
      <c r="K499" s="63"/>
      <c r="L499" s="79">
        <f t="shared" si="61"/>
        <v>1</v>
      </c>
      <c r="M499" s="79"/>
    </row>
    <row r="500" spans="1:13" s="59" customFormat="1" ht="32.25" hidden="1" customHeight="1">
      <c r="A500" s="25" t="s">
        <v>341</v>
      </c>
      <c r="B500" s="60" t="s">
        <v>297</v>
      </c>
      <c r="C500" s="60" t="s">
        <v>23</v>
      </c>
      <c r="D500" s="44">
        <v>7210470790</v>
      </c>
      <c r="E500" s="43"/>
      <c r="F500" s="63">
        <f>F501</f>
        <v>0</v>
      </c>
      <c r="G500" s="63"/>
      <c r="H500" s="63">
        <f>H501</f>
        <v>0</v>
      </c>
      <c r="I500" s="63"/>
      <c r="J500" s="63">
        <f>J501</f>
        <v>0</v>
      </c>
      <c r="K500" s="63"/>
      <c r="L500" s="79" t="e">
        <f t="shared" si="61"/>
        <v>#DIV/0!</v>
      </c>
      <c r="M500" s="79"/>
    </row>
    <row r="501" spans="1:13" s="59" customFormat="1" ht="32.25" hidden="1" customHeight="1">
      <c r="A501" s="25" t="s">
        <v>107</v>
      </c>
      <c r="B501" s="60" t="s">
        <v>297</v>
      </c>
      <c r="C501" s="60" t="s">
        <v>23</v>
      </c>
      <c r="D501" s="44">
        <v>7210470790</v>
      </c>
      <c r="E501" s="43" t="s">
        <v>109</v>
      </c>
      <c r="F501" s="63"/>
      <c r="G501" s="63"/>
      <c r="H501" s="63"/>
      <c r="I501" s="63"/>
      <c r="J501" s="63"/>
      <c r="K501" s="63"/>
      <c r="L501" s="79" t="e">
        <f t="shared" si="61"/>
        <v>#DIV/0!</v>
      </c>
      <c r="M501" s="79"/>
    </row>
    <row r="502" spans="1:13" s="59" customFormat="1" ht="32.25" hidden="1" customHeight="1">
      <c r="A502" s="25" t="s">
        <v>342</v>
      </c>
      <c r="B502" s="60" t="s">
        <v>297</v>
      </c>
      <c r="C502" s="60" t="s">
        <v>23</v>
      </c>
      <c r="D502" s="44" t="s">
        <v>343</v>
      </c>
      <c r="E502" s="43"/>
      <c r="F502" s="63">
        <f>F503</f>
        <v>0</v>
      </c>
      <c r="G502" s="63"/>
      <c r="H502" s="63">
        <f>H503</f>
        <v>0</v>
      </c>
      <c r="I502" s="63"/>
      <c r="J502" s="63">
        <f>J503</f>
        <v>0</v>
      </c>
      <c r="K502" s="63"/>
      <c r="L502" s="79" t="e">
        <f t="shared" si="61"/>
        <v>#DIV/0!</v>
      </c>
      <c r="M502" s="79"/>
    </row>
    <row r="503" spans="1:13" s="59" customFormat="1" ht="32.25" hidden="1" customHeight="1">
      <c r="A503" s="25" t="s">
        <v>107</v>
      </c>
      <c r="B503" s="60" t="s">
        <v>297</v>
      </c>
      <c r="C503" s="60" t="s">
        <v>23</v>
      </c>
      <c r="D503" s="44" t="s">
        <v>343</v>
      </c>
      <c r="E503" s="43" t="s">
        <v>109</v>
      </c>
      <c r="F503" s="63"/>
      <c r="G503" s="63"/>
      <c r="H503" s="63"/>
      <c r="I503" s="63"/>
      <c r="J503" s="63"/>
      <c r="K503" s="63"/>
      <c r="L503" s="79" t="e">
        <f t="shared" si="61"/>
        <v>#DIV/0!</v>
      </c>
      <c r="M503" s="79"/>
    </row>
    <row r="504" spans="1:13" ht="32.25" hidden="1" customHeight="1">
      <c r="A504" s="36" t="s">
        <v>310</v>
      </c>
      <c r="B504" s="42" t="s">
        <v>297</v>
      </c>
      <c r="C504" s="42" t="s">
        <v>23</v>
      </c>
      <c r="D504" s="44">
        <v>7210500000</v>
      </c>
      <c r="E504" s="43"/>
      <c r="F504" s="46">
        <f t="shared" ref="F504:J508" si="65">F505</f>
        <v>0</v>
      </c>
      <c r="G504" s="46"/>
      <c r="H504" s="46">
        <f t="shared" si="65"/>
        <v>0</v>
      </c>
      <c r="I504" s="46"/>
      <c r="J504" s="46">
        <f t="shared" si="65"/>
        <v>0</v>
      </c>
      <c r="K504" s="46"/>
      <c r="L504" s="79" t="e">
        <f t="shared" si="61"/>
        <v>#DIV/0!</v>
      </c>
      <c r="M504" s="79"/>
    </row>
    <row r="505" spans="1:13" ht="21.75" hidden="1" customHeight="1">
      <c r="A505" s="32" t="s">
        <v>311</v>
      </c>
      <c r="B505" s="42" t="s">
        <v>297</v>
      </c>
      <c r="C505" s="42" t="s">
        <v>23</v>
      </c>
      <c r="D505" s="44">
        <v>7210520080</v>
      </c>
      <c r="E505" s="43"/>
      <c r="F505" s="46">
        <f t="shared" si="65"/>
        <v>0</v>
      </c>
      <c r="G505" s="46"/>
      <c r="H505" s="46">
        <f t="shared" si="65"/>
        <v>0</v>
      </c>
      <c r="I505" s="46"/>
      <c r="J505" s="46">
        <f t="shared" si="65"/>
        <v>0</v>
      </c>
      <c r="K505" s="46"/>
      <c r="L505" s="79" t="e">
        <f t="shared" si="61"/>
        <v>#DIV/0!</v>
      </c>
      <c r="M505" s="79"/>
    </row>
    <row r="506" spans="1:13" ht="32.25" hidden="1" customHeight="1">
      <c r="A506" s="25" t="s">
        <v>107</v>
      </c>
      <c r="B506" s="42" t="s">
        <v>297</v>
      </c>
      <c r="C506" s="42" t="s">
        <v>23</v>
      </c>
      <c r="D506" s="44">
        <v>7210520080</v>
      </c>
      <c r="E506" s="43" t="s">
        <v>109</v>
      </c>
      <c r="F506" s="46"/>
      <c r="G506" s="46"/>
      <c r="H506" s="46"/>
      <c r="I506" s="46"/>
      <c r="J506" s="46"/>
      <c r="K506" s="46"/>
      <c r="L506" s="79" t="e">
        <f t="shared" si="61"/>
        <v>#DIV/0!</v>
      </c>
      <c r="M506" s="79"/>
    </row>
    <row r="507" spans="1:13" ht="32.25" customHeight="1">
      <c r="A507" s="25" t="s">
        <v>361</v>
      </c>
      <c r="B507" s="42" t="s">
        <v>297</v>
      </c>
      <c r="C507" s="42" t="s">
        <v>23</v>
      </c>
      <c r="D507" s="44">
        <v>7210600000</v>
      </c>
      <c r="E507" s="43"/>
      <c r="F507" s="46">
        <f t="shared" si="65"/>
        <v>714700.42</v>
      </c>
      <c r="G507" s="46"/>
      <c r="H507" s="46">
        <f t="shared" si="65"/>
        <v>714700.42</v>
      </c>
      <c r="I507" s="46"/>
      <c r="J507" s="46">
        <f t="shared" si="65"/>
        <v>694111.79</v>
      </c>
      <c r="K507" s="46"/>
      <c r="L507" s="79">
        <f t="shared" si="61"/>
        <v>0.97119264320566645</v>
      </c>
      <c r="M507" s="79"/>
    </row>
    <row r="508" spans="1:13" ht="47.25">
      <c r="A508" s="25" t="s">
        <v>362</v>
      </c>
      <c r="B508" s="42" t="s">
        <v>297</v>
      </c>
      <c r="C508" s="42" t="s">
        <v>23</v>
      </c>
      <c r="D508" s="44">
        <v>7210629996</v>
      </c>
      <c r="E508" s="43"/>
      <c r="F508" s="46">
        <f t="shared" si="65"/>
        <v>714700.42</v>
      </c>
      <c r="G508" s="46"/>
      <c r="H508" s="46">
        <f t="shared" si="65"/>
        <v>714700.42</v>
      </c>
      <c r="I508" s="46"/>
      <c r="J508" s="46">
        <f t="shared" si="65"/>
        <v>694111.79</v>
      </c>
      <c r="K508" s="46"/>
      <c r="L508" s="79">
        <f t="shared" si="61"/>
        <v>0.97119264320566645</v>
      </c>
      <c r="M508" s="79"/>
    </row>
    <row r="509" spans="1:13" ht="32.25" customHeight="1">
      <c r="A509" s="25" t="s">
        <v>107</v>
      </c>
      <c r="B509" s="42" t="s">
        <v>297</v>
      </c>
      <c r="C509" s="42" t="s">
        <v>23</v>
      </c>
      <c r="D509" s="44">
        <v>7210629996</v>
      </c>
      <c r="E509" s="43" t="s">
        <v>109</v>
      </c>
      <c r="F509" s="46">
        <v>714700.42</v>
      </c>
      <c r="G509" s="46"/>
      <c r="H509" s="46">
        <v>714700.42</v>
      </c>
      <c r="I509" s="46"/>
      <c r="J509" s="46">
        <v>694111.79</v>
      </c>
      <c r="K509" s="46"/>
      <c r="L509" s="79">
        <f t="shared" si="61"/>
        <v>0.97119264320566645</v>
      </c>
      <c r="M509" s="79"/>
    </row>
    <row r="510" spans="1:13" ht="21" customHeight="1">
      <c r="A510" s="33" t="s">
        <v>253</v>
      </c>
      <c r="B510" s="42" t="s">
        <v>297</v>
      </c>
      <c r="C510" s="42" t="s">
        <v>23</v>
      </c>
      <c r="D510" s="42" t="s">
        <v>363</v>
      </c>
      <c r="E510" s="43"/>
      <c r="F510" s="46">
        <f t="shared" ref="F510:K510" si="66">F511+F515</f>
        <v>17034561.84</v>
      </c>
      <c r="G510" s="46">
        <f t="shared" si="66"/>
        <v>0</v>
      </c>
      <c r="H510" s="46">
        <f t="shared" si="66"/>
        <v>17034561.84</v>
      </c>
      <c r="I510" s="46">
        <f t="shared" si="66"/>
        <v>0</v>
      </c>
      <c r="J510" s="46">
        <f t="shared" si="66"/>
        <v>17034561.84</v>
      </c>
      <c r="K510" s="46">
        <f t="shared" si="66"/>
        <v>0</v>
      </c>
      <c r="L510" s="79">
        <f t="shared" si="61"/>
        <v>1</v>
      </c>
      <c r="M510" s="79"/>
    </row>
    <row r="511" spans="1:13" ht="64.5" customHeight="1">
      <c r="A511" s="33" t="s">
        <v>364</v>
      </c>
      <c r="B511" s="42" t="s">
        <v>297</v>
      </c>
      <c r="C511" s="42" t="s">
        <v>23</v>
      </c>
      <c r="D511" s="42" t="s">
        <v>365</v>
      </c>
      <c r="E511" s="43"/>
      <c r="F511" s="46">
        <f t="shared" ref="F511:J515" si="67">F512</f>
        <v>553408.54</v>
      </c>
      <c r="G511" s="46">
        <f t="shared" ref="G511:K512" si="68">G512</f>
        <v>0</v>
      </c>
      <c r="H511" s="46">
        <f t="shared" si="67"/>
        <v>553408.54</v>
      </c>
      <c r="I511" s="46">
        <f t="shared" si="68"/>
        <v>0</v>
      </c>
      <c r="J511" s="46">
        <f t="shared" si="67"/>
        <v>553408.54</v>
      </c>
      <c r="K511" s="46">
        <f t="shared" si="68"/>
        <v>0</v>
      </c>
      <c r="L511" s="79">
        <f t="shared" si="61"/>
        <v>1</v>
      </c>
      <c r="M511" s="79"/>
    </row>
    <row r="512" spans="1:13" ht="30" customHeight="1">
      <c r="A512" s="36" t="s">
        <v>366</v>
      </c>
      <c r="B512" s="42" t="s">
        <v>297</v>
      </c>
      <c r="C512" s="42" t="s">
        <v>23</v>
      </c>
      <c r="D512" s="42" t="s">
        <v>367</v>
      </c>
      <c r="E512" s="43"/>
      <c r="F512" s="46">
        <f t="shared" si="67"/>
        <v>553408.54</v>
      </c>
      <c r="G512" s="46">
        <f t="shared" si="68"/>
        <v>0</v>
      </c>
      <c r="H512" s="46">
        <f t="shared" si="67"/>
        <v>553408.54</v>
      </c>
      <c r="I512" s="46">
        <f t="shared" si="68"/>
        <v>0</v>
      </c>
      <c r="J512" s="46">
        <f t="shared" si="67"/>
        <v>553408.54</v>
      </c>
      <c r="K512" s="46">
        <f t="shared" si="68"/>
        <v>0</v>
      </c>
      <c r="L512" s="79">
        <f t="shared" si="61"/>
        <v>1</v>
      </c>
      <c r="M512" s="79"/>
    </row>
    <row r="513" spans="1:257" ht="22.5" customHeight="1">
      <c r="A513" s="32" t="s">
        <v>99</v>
      </c>
      <c r="B513" s="42" t="s">
        <v>297</v>
      </c>
      <c r="C513" s="42" t="s">
        <v>23</v>
      </c>
      <c r="D513" s="42" t="s">
        <v>368</v>
      </c>
      <c r="E513" s="43"/>
      <c r="F513" s="46">
        <f t="shared" si="67"/>
        <v>553408.54</v>
      </c>
      <c r="G513" s="46"/>
      <c r="H513" s="46">
        <f t="shared" si="67"/>
        <v>553408.54</v>
      </c>
      <c r="I513" s="46"/>
      <c r="J513" s="46">
        <f t="shared" si="67"/>
        <v>553408.54</v>
      </c>
      <c r="K513" s="46"/>
      <c r="L513" s="79">
        <f t="shared" si="61"/>
        <v>1</v>
      </c>
      <c r="M513" s="79"/>
    </row>
    <row r="514" spans="1:257" ht="36" customHeight="1">
      <c r="A514" s="25" t="s">
        <v>107</v>
      </c>
      <c r="B514" s="42" t="s">
        <v>297</v>
      </c>
      <c r="C514" s="42" t="s">
        <v>23</v>
      </c>
      <c r="D514" s="42" t="s">
        <v>368</v>
      </c>
      <c r="E514" s="43" t="s">
        <v>109</v>
      </c>
      <c r="F514" s="46">
        <v>553408.54</v>
      </c>
      <c r="G514" s="46"/>
      <c r="H514" s="46">
        <v>553408.54</v>
      </c>
      <c r="I514" s="46"/>
      <c r="J514" s="46">
        <v>553408.54</v>
      </c>
      <c r="K514" s="46"/>
      <c r="L514" s="79">
        <f t="shared" si="61"/>
        <v>1</v>
      </c>
      <c r="M514" s="79"/>
    </row>
    <row r="515" spans="1:257" ht="31.5" customHeight="1">
      <c r="A515" s="33" t="s">
        <v>369</v>
      </c>
      <c r="B515" s="42" t="s">
        <v>297</v>
      </c>
      <c r="C515" s="42" t="s">
        <v>23</v>
      </c>
      <c r="D515" s="26" t="s">
        <v>370</v>
      </c>
      <c r="E515" s="43"/>
      <c r="F515" s="46">
        <f t="shared" si="67"/>
        <v>16481153.300000001</v>
      </c>
      <c r="G515" s="46"/>
      <c r="H515" s="46">
        <f t="shared" si="67"/>
        <v>16481153.300000001</v>
      </c>
      <c r="I515" s="46"/>
      <c r="J515" s="46">
        <f t="shared" si="67"/>
        <v>16481153.300000001</v>
      </c>
      <c r="K515" s="46"/>
      <c r="L515" s="79">
        <f t="shared" si="61"/>
        <v>1</v>
      </c>
      <c r="M515" s="79"/>
    </row>
    <row r="516" spans="1:257" ht="34.5" customHeight="1">
      <c r="A516" s="36" t="s">
        <v>371</v>
      </c>
      <c r="B516" s="42" t="s">
        <v>297</v>
      </c>
      <c r="C516" s="42" t="s">
        <v>23</v>
      </c>
      <c r="D516" s="26" t="s">
        <v>372</v>
      </c>
      <c r="E516" s="43"/>
      <c r="F516" s="46">
        <f>F517+F519+F521+F523+F525</f>
        <v>16481153.300000001</v>
      </c>
      <c r="G516" s="46"/>
      <c r="H516" s="46">
        <f>H517+H519+H521+H523+H525</f>
        <v>16481153.300000001</v>
      </c>
      <c r="I516" s="46"/>
      <c r="J516" s="46">
        <f>J517+J519+J521+J523+J525</f>
        <v>16481153.300000001</v>
      </c>
      <c r="K516" s="46"/>
      <c r="L516" s="79">
        <f t="shared" si="61"/>
        <v>1</v>
      </c>
      <c r="M516" s="79"/>
    </row>
    <row r="517" spans="1:257" ht="64.5" customHeight="1">
      <c r="A517" s="33" t="s">
        <v>106</v>
      </c>
      <c r="B517" s="42" t="s">
        <v>297</v>
      </c>
      <c r="C517" s="42" t="s">
        <v>23</v>
      </c>
      <c r="D517" s="42" t="s">
        <v>373</v>
      </c>
      <c r="E517" s="43"/>
      <c r="F517" s="46">
        <f>F518</f>
        <v>9404618</v>
      </c>
      <c r="G517" s="46"/>
      <c r="H517" s="46">
        <f>H518</f>
        <v>9404618</v>
      </c>
      <c r="I517" s="46"/>
      <c r="J517" s="46">
        <f>J518</f>
        <v>9404618</v>
      </c>
      <c r="K517" s="46"/>
      <c r="L517" s="79">
        <f t="shared" si="61"/>
        <v>1</v>
      </c>
      <c r="M517" s="79"/>
    </row>
    <row r="518" spans="1:257" ht="38.25" customHeight="1">
      <c r="A518" s="25" t="s">
        <v>107</v>
      </c>
      <c r="B518" s="42" t="s">
        <v>297</v>
      </c>
      <c r="C518" s="42" t="s">
        <v>23</v>
      </c>
      <c r="D518" s="42" t="s">
        <v>373</v>
      </c>
      <c r="E518" s="29" t="s">
        <v>109</v>
      </c>
      <c r="F518" s="46">
        <v>9404618</v>
      </c>
      <c r="G518" s="46"/>
      <c r="H518" s="46">
        <v>9404618</v>
      </c>
      <c r="I518" s="46"/>
      <c r="J518" s="46">
        <v>9404618</v>
      </c>
      <c r="K518" s="46"/>
      <c r="L518" s="79">
        <f t="shared" si="61"/>
        <v>1</v>
      </c>
      <c r="M518" s="79"/>
    </row>
    <row r="519" spans="1:257" ht="63" customHeight="1">
      <c r="A519" s="30" t="s">
        <v>20</v>
      </c>
      <c r="B519" s="42" t="s">
        <v>297</v>
      </c>
      <c r="C519" s="42" t="s">
        <v>23</v>
      </c>
      <c r="D519" s="42" t="s">
        <v>374</v>
      </c>
      <c r="E519" s="29"/>
      <c r="F519" s="46">
        <f>F520</f>
        <v>273253.3</v>
      </c>
      <c r="G519" s="46"/>
      <c r="H519" s="46">
        <f>H520</f>
        <v>273253.3</v>
      </c>
      <c r="I519" s="46"/>
      <c r="J519" s="46">
        <f>J520</f>
        <v>273253.3</v>
      </c>
      <c r="K519" s="46"/>
      <c r="L519" s="79">
        <f t="shared" si="61"/>
        <v>1</v>
      </c>
      <c r="M519" s="79"/>
    </row>
    <row r="520" spans="1:257" ht="35.25" customHeight="1">
      <c r="A520" s="25" t="s">
        <v>107</v>
      </c>
      <c r="B520" s="42" t="s">
        <v>297</v>
      </c>
      <c r="C520" s="42" t="s">
        <v>23</v>
      </c>
      <c r="D520" s="42" t="s">
        <v>374</v>
      </c>
      <c r="E520" s="29" t="s">
        <v>109</v>
      </c>
      <c r="F520" s="46">
        <v>273253.3</v>
      </c>
      <c r="G520" s="46"/>
      <c r="H520" s="46">
        <v>273253.3</v>
      </c>
      <c r="I520" s="46"/>
      <c r="J520" s="46">
        <v>273253.3</v>
      </c>
      <c r="K520" s="46"/>
      <c r="L520" s="79">
        <f t="shared" ref="L520:L583" si="69">J520/H520</f>
        <v>1</v>
      </c>
      <c r="M520" s="79"/>
    </row>
    <row r="521" spans="1:257" ht="63" hidden="1">
      <c r="A521" s="25" t="s">
        <v>119</v>
      </c>
      <c r="B521" s="42" t="s">
        <v>297</v>
      </c>
      <c r="C521" s="42" t="s">
        <v>23</v>
      </c>
      <c r="D521" s="42" t="s">
        <v>375</v>
      </c>
      <c r="E521" s="29"/>
      <c r="F521" s="46">
        <f>F522</f>
        <v>0</v>
      </c>
      <c r="G521" s="46"/>
      <c r="H521" s="46">
        <f>H522</f>
        <v>0</v>
      </c>
      <c r="I521" s="46"/>
      <c r="J521" s="46">
        <f>J522</f>
        <v>0</v>
      </c>
      <c r="K521" s="46"/>
      <c r="L521" s="79" t="e">
        <f t="shared" si="69"/>
        <v>#DIV/0!</v>
      </c>
      <c r="M521" s="79"/>
    </row>
    <row r="522" spans="1:257" ht="31.5" hidden="1">
      <c r="A522" s="25" t="s">
        <v>107</v>
      </c>
      <c r="B522" s="42" t="s">
        <v>297</v>
      </c>
      <c r="C522" s="42" t="s">
        <v>23</v>
      </c>
      <c r="D522" s="42" t="s">
        <v>375</v>
      </c>
      <c r="E522" s="29" t="s">
        <v>109</v>
      </c>
      <c r="F522" s="46"/>
      <c r="G522" s="46"/>
      <c r="H522" s="46"/>
      <c r="I522" s="46"/>
      <c r="J522" s="46"/>
      <c r="K522" s="46"/>
      <c r="L522" s="79" t="e">
        <f t="shared" si="69"/>
        <v>#DIV/0!</v>
      </c>
      <c r="M522" s="79"/>
    </row>
    <row r="523" spans="1:257" ht="66.75" customHeight="1">
      <c r="A523" s="33" t="s">
        <v>108</v>
      </c>
      <c r="B523" s="42" t="s">
        <v>297</v>
      </c>
      <c r="C523" s="42" t="s">
        <v>23</v>
      </c>
      <c r="D523" s="44">
        <v>7420271100</v>
      </c>
      <c r="E523" s="43"/>
      <c r="F523" s="46">
        <f>F524</f>
        <v>6463117</v>
      </c>
      <c r="G523" s="46"/>
      <c r="H523" s="46">
        <f>H524</f>
        <v>6463117</v>
      </c>
      <c r="I523" s="46"/>
      <c r="J523" s="46">
        <f>J524</f>
        <v>6463117</v>
      </c>
      <c r="K523" s="46"/>
      <c r="L523" s="79">
        <f t="shared" si="69"/>
        <v>1</v>
      </c>
      <c r="M523" s="79"/>
    </row>
    <row r="524" spans="1:257" ht="40.5" customHeight="1">
      <c r="A524" s="25" t="s">
        <v>107</v>
      </c>
      <c r="B524" s="42" t="s">
        <v>297</v>
      </c>
      <c r="C524" s="42" t="s">
        <v>23</v>
      </c>
      <c r="D524" s="44">
        <v>7420271100</v>
      </c>
      <c r="E524" s="43" t="s">
        <v>109</v>
      </c>
      <c r="F524" s="46">
        <v>6463117</v>
      </c>
      <c r="G524" s="46"/>
      <c r="H524" s="46">
        <v>6463117</v>
      </c>
      <c r="I524" s="46"/>
      <c r="J524" s="46">
        <v>6463117</v>
      </c>
      <c r="K524" s="46"/>
      <c r="L524" s="79">
        <f t="shared" si="69"/>
        <v>1</v>
      </c>
      <c r="M524" s="79"/>
    </row>
    <row r="525" spans="1:257" ht="48.75" customHeight="1">
      <c r="A525" s="25" t="s">
        <v>376</v>
      </c>
      <c r="B525" s="42" t="s">
        <v>297</v>
      </c>
      <c r="C525" s="42" t="s">
        <v>23</v>
      </c>
      <c r="D525" s="44" t="s">
        <v>377</v>
      </c>
      <c r="E525" s="43"/>
      <c r="F525" s="46">
        <f>F526</f>
        <v>340165</v>
      </c>
      <c r="G525" s="46"/>
      <c r="H525" s="46">
        <f>H526</f>
        <v>340165</v>
      </c>
      <c r="I525" s="46"/>
      <c r="J525" s="46">
        <f>J526</f>
        <v>340165</v>
      </c>
      <c r="K525" s="46"/>
      <c r="L525" s="79">
        <f t="shared" si="69"/>
        <v>1</v>
      </c>
      <c r="M525" s="79"/>
    </row>
    <row r="526" spans="1:257" ht="36" customHeight="1">
      <c r="A526" s="25" t="s">
        <v>107</v>
      </c>
      <c r="B526" s="42" t="s">
        <v>297</v>
      </c>
      <c r="C526" s="42" t="s">
        <v>23</v>
      </c>
      <c r="D526" s="44" t="s">
        <v>377</v>
      </c>
      <c r="E526" s="43" t="s">
        <v>109</v>
      </c>
      <c r="F526" s="46">
        <v>340165</v>
      </c>
      <c r="G526" s="46"/>
      <c r="H526" s="46">
        <v>340165</v>
      </c>
      <c r="I526" s="46"/>
      <c r="J526" s="46">
        <v>340165</v>
      </c>
      <c r="K526" s="46"/>
      <c r="L526" s="79">
        <f t="shared" si="69"/>
        <v>1</v>
      </c>
      <c r="M526" s="79"/>
    </row>
    <row r="527" spans="1:257" s="81" customFormat="1">
      <c r="A527" s="16" t="s">
        <v>378</v>
      </c>
      <c r="B527" s="22" t="s">
        <v>297</v>
      </c>
      <c r="C527" s="22" t="s">
        <v>297</v>
      </c>
      <c r="D527" s="17"/>
      <c r="E527" s="18"/>
      <c r="F527" s="19">
        <f t="shared" ref="F527:K527" si="70">F565+F528+F556</f>
        <v>8769290.1099999994</v>
      </c>
      <c r="G527" s="19">
        <f t="shared" si="70"/>
        <v>0</v>
      </c>
      <c r="H527" s="19">
        <f t="shared" si="70"/>
        <v>8769290.1099999994</v>
      </c>
      <c r="I527" s="19">
        <f t="shared" si="70"/>
        <v>0</v>
      </c>
      <c r="J527" s="19">
        <f t="shared" si="70"/>
        <v>8659620.9100000001</v>
      </c>
      <c r="K527" s="19">
        <f t="shared" si="70"/>
        <v>0</v>
      </c>
      <c r="L527" s="80">
        <f t="shared" si="69"/>
        <v>0.9874939477854725</v>
      </c>
      <c r="M527" s="80"/>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c r="AY527" s="15"/>
      <c r="AZ527" s="15"/>
      <c r="BA527" s="15"/>
      <c r="BB527" s="15"/>
      <c r="BC527" s="15"/>
      <c r="BD527" s="15"/>
      <c r="BE527" s="15"/>
      <c r="BF527" s="15"/>
      <c r="BG527" s="15"/>
      <c r="BH527" s="15"/>
      <c r="BI527" s="15"/>
      <c r="BJ527" s="15"/>
      <c r="BK527" s="15"/>
      <c r="BL527" s="15"/>
      <c r="BM527" s="15"/>
      <c r="BN527" s="15"/>
      <c r="BO527" s="15"/>
      <c r="BP527" s="15"/>
      <c r="BQ527" s="15"/>
      <c r="BR527" s="15"/>
      <c r="BS527" s="15"/>
      <c r="BT527" s="15"/>
      <c r="BU527" s="15"/>
      <c r="BV527" s="15"/>
      <c r="BW527" s="15"/>
      <c r="BX527" s="15"/>
      <c r="BY527" s="15"/>
      <c r="BZ527" s="15"/>
      <c r="CA527" s="15"/>
      <c r="CB527" s="15"/>
      <c r="CC527" s="15"/>
      <c r="CD527" s="15"/>
      <c r="CE527" s="15"/>
      <c r="CF527" s="15"/>
      <c r="CG527" s="15"/>
      <c r="CH527" s="15"/>
      <c r="CI527" s="15"/>
      <c r="CJ527" s="15"/>
      <c r="CK527" s="15"/>
      <c r="CL527" s="15"/>
      <c r="CM527" s="15"/>
      <c r="CN527" s="15"/>
      <c r="CO527" s="15"/>
      <c r="CP527" s="15"/>
      <c r="CQ527" s="15"/>
      <c r="CR527" s="15"/>
      <c r="CS527" s="15"/>
      <c r="CT527" s="15"/>
      <c r="CU527" s="15"/>
      <c r="CV527" s="15"/>
      <c r="CW527" s="15"/>
      <c r="CX527" s="15"/>
      <c r="CY527" s="15"/>
      <c r="CZ527" s="15"/>
      <c r="DA527" s="15"/>
      <c r="DB527" s="15"/>
      <c r="DC527" s="15"/>
      <c r="DD527" s="15"/>
      <c r="DE527" s="15"/>
      <c r="DF527" s="15"/>
      <c r="DG527" s="15"/>
      <c r="DH527" s="15"/>
      <c r="DI527" s="15"/>
      <c r="DJ527" s="15"/>
      <c r="DK527" s="15"/>
      <c r="DL527" s="15"/>
      <c r="DM527" s="15"/>
      <c r="DN527" s="15"/>
      <c r="DO527" s="15"/>
      <c r="DP527" s="15"/>
      <c r="DQ527" s="15"/>
      <c r="DR527" s="15"/>
      <c r="DS527" s="15"/>
      <c r="DT527" s="15"/>
      <c r="DU527" s="15"/>
      <c r="DV527" s="15"/>
      <c r="DW527" s="15"/>
      <c r="DX527" s="15"/>
      <c r="DY527" s="15"/>
      <c r="DZ527" s="15"/>
      <c r="EA527" s="15"/>
      <c r="EB527" s="15"/>
      <c r="EC527" s="15"/>
      <c r="ED527" s="15"/>
      <c r="EE527" s="15"/>
      <c r="EF527" s="15"/>
      <c r="EG527" s="15"/>
      <c r="EH527" s="15"/>
      <c r="EI527" s="15"/>
      <c r="EJ527" s="15"/>
      <c r="EK527" s="15"/>
      <c r="EL527" s="15"/>
      <c r="EM527" s="15"/>
      <c r="EN527" s="15"/>
      <c r="EO527" s="15"/>
      <c r="EP527" s="15"/>
      <c r="EQ527" s="15"/>
      <c r="ER527" s="15"/>
      <c r="ES527" s="15"/>
      <c r="ET527" s="15"/>
      <c r="EU527" s="15"/>
      <c r="EV527" s="15"/>
      <c r="EW527" s="15"/>
      <c r="EX527" s="15"/>
      <c r="EY527" s="15"/>
      <c r="EZ527" s="15"/>
      <c r="FA527" s="15"/>
      <c r="FB527" s="15"/>
      <c r="FC527" s="15"/>
      <c r="FD527" s="15"/>
      <c r="FE527" s="15"/>
      <c r="FF527" s="15"/>
      <c r="FG527" s="15"/>
      <c r="FH527" s="15"/>
      <c r="FI527" s="15"/>
      <c r="FJ527" s="15"/>
      <c r="FK527" s="15"/>
      <c r="FL527" s="15"/>
      <c r="FM527" s="15"/>
      <c r="FN527" s="15"/>
      <c r="FO527" s="15"/>
      <c r="FP527" s="15"/>
      <c r="FQ527" s="15"/>
      <c r="FR527" s="15"/>
      <c r="FS527" s="15"/>
      <c r="FT527" s="15"/>
      <c r="FU527" s="15"/>
      <c r="FV527" s="15"/>
      <c r="FW527" s="15"/>
      <c r="FX527" s="15"/>
      <c r="FY527" s="15"/>
      <c r="FZ527" s="15"/>
      <c r="GA527" s="15"/>
      <c r="GB527" s="15"/>
      <c r="GC527" s="15"/>
      <c r="GD527" s="15"/>
      <c r="GE527" s="15"/>
      <c r="GF527" s="15"/>
      <c r="GG527" s="15"/>
      <c r="GH527" s="15"/>
      <c r="GI527" s="15"/>
      <c r="GJ527" s="15"/>
      <c r="GK527" s="15"/>
      <c r="GL527" s="15"/>
      <c r="GM527" s="15"/>
      <c r="GN527" s="15"/>
      <c r="GO527" s="15"/>
      <c r="GP527" s="15"/>
      <c r="GQ527" s="15"/>
      <c r="GR527" s="15"/>
      <c r="GS527" s="15"/>
      <c r="GT527" s="15"/>
      <c r="GU527" s="15"/>
      <c r="GV527" s="15"/>
      <c r="GW527" s="15"/>
      <c r="GX527" s="15"/>
      <c r="GY527" s="15"/>
      <c r="GZ527" s="15"/>
      <c r="HA527" s="15"/>
      <c r="HB527" s="15"/>
      <c r="HC527" s="15"/>
      <c r="HD527" s="15"/>
      <c r="HE527" s="15"/>
      <c r="HF527" s="15"/>
      <c r="HG527" s="15"/>
      <c r="HH527" s="15"/>
      <c r="HI527" s="15"/>
      <c r="HJ527" s="15"/>
      <c r="HK527" s="15"/>
      <c r="HL527" s="15"/>
      <c r="HM527" s="15"/>
      <c r="HN527" s="15"/>
      <c r="HO527" s="15"/>
      <c r="HP527" s="15"/>
      <c r="HQ527" s="15"/>
      <c r="HR527" s="15"/>
      <c r="HS527" s="15"/>
      <c r="HT527" s="15"/>
      <c r="HU527" s="15"/>
      <c r="HV527" s="15"/>
      <c r="HW527" s="15"/>
      <c r="HX527" s="15"/>
      <c r="HY527" s="15"/>
      <c r="HZ527" s="15"/>
      <c r="IA527" s="15"/>
      <c r="IB527" s="15"/>
      <c r="IC527" s="15"/>
      <c r="ID527" s="15"/>
      <c r="IE527" s="15"/>
      <c r="IF527" s="15"/>
      <c r="IG527" s="15"/>
      <c r="IH527" s="15"/>
      <c r="II527" s="15"/>
      <c r="IJ527" s="15"/>
      <c r="IK527" s="15"/>
      <c r="IL527" s="15"/>
      <c r="IM527" s="15"/>
      <c r="IN527" s="15"/>
      <c r="IO527" s="15"/>
      <c r="IP527" s="15"/>
      <c r="IQ527" s="15"/>
      <c r="IR527" s="15"/>
      <c r="IS527" s="15"/>
      <c r="IT527" s="15"/>
      <c r="IU527" s="15"/>
      <c r="IV527" s="15"/>
      <c r="IW527" s="15"/>
    </row>
    <row r="528" spans="1:257" ht="19.5" customHeight="1">
      <c r="A528" s="25" t="s">
        <v>299</v>
      </c>
      <c r="B528" s="42" t="s">
        <v>297</v>
      </c>
      <c r="C528" s="44" t="s">
        <v>297</v>
      </c>
      <c r="D528" s="44">
        <v>7200000000</v>
      </c>
      <c r="E528" s="43"/>
      <c r="F528" s="46">
        <f>F542+F529</f>
        <v>6501183.1100000003</v>
      </c>
      <c r="G528" s="46"/>
      <c r="H528" s="46">
        <f>H542+H529</f>
        <v>6501183.1100000003</v>
      </c>
      <c r="I528" s="46"/>
      <c r="J528" s="46">
        <f>J542+J529</f>
        <v>6495423.8500000006</v>
      </c>
      <c r="K528" s="46"/>
      <c r="L528" s="79">
        <f t="shared" si="69"/>
        <v>0.99911412124492527</v>
      </c>
      <c r="M528" s="79"/>
    </row>
    <row r="529" spans="1:13" ht="19.5" customHeight="1">
      <c r="A529" s="25" t="s">
        <v>300</v>
      </c>
      <c r="B529" s="42" t="s">
        <v>297</v>
      </c>
      <c r="C529" s="44" t="s">
        <v>297</v>
      </c>
      <c r="D529" s="44">
        <v>7210000000</v>
      </c>
      <c r="E529" s="43"/>
      <c r="F529" s="46">
        <f>F530</f>
        <v>2029653.79</v>
      </c>
      <c r="G529" s="46"/>
      <c r="H529" s="46">
        <f>H530</f>
        <v>2029653.79</v>
      </c>
      <c r="I529" s="46"/>
      <c r="J529" s="46">
        <f>J530</f>
        <v>2029653.79</v>
      </c>
      <c r="K529" s="46"/>
      <c r="L529" s="79">
        <f t="shared" si="69"/>
        <v>1</v>
      </c>
      <c r="M529" s="79"/>
    </row>
    <row r="530" spans="1:13" ht="33.75" customHeight="1">
      <c r="A530" s="25" t="s">
        <v>379</v>
      </c>
      <c r="B530" s="42" t="s">
        <v>297</v>
      </c>
      <c r="C530" s="44" t="s">
        <v>297</v>
      </c>
      <c r="D530" s="44">
        <v>7210700000</v>
      </c>
      <c r="E530" s="43"/>
      <c r="F530" s="46">
        <f>F531+F534+F536+F538+F540</f>
        <v>2029653.79</v>
      </c>
      <c r="G530" s="46"/>
      <c r="H530" s="46">
        <f>H531+H534+H536+H538+H540</f>
        <v>2029653.79</v>
      </c>
      <c r="I530" s="46"/>
      <c r="J530" s="46">
        <f>J531+J534+J536+J538+J540</f>
        <v>2029653.79</v>
      </c>
      <c r="K530" s="46"/>
      <c r="L530" s="79">
        <f t="shared" si="69"/>
        <v>1</v>
      </c>
      <c r="M530" s="79"/>
    </row>
    <row r="531" spans="1:13" ht="19.5" customHeight="1">
      <c r="A531" s="32" t="s">
        <v>99</v>
      </c>
      <c r="B531" s="42" t="s">
        <v>297</v>
      </c>
      <c r="C531" s="44" t="s">
        <v>297</v>
      </c>
      <c r="D531" s="44">
        <v>7210729990</v>
      </c>
      <c r="E531" s="43"/>
      <c r="F531" s="46">
        <f>SUM(F532:F533)</f>
        <v>128659.72</v>
      </c>
      <c r="G531" s="46"/>
      <c r="H531" s="46">
        <f>SUM(H532:H533)</f>
        <v>128659.72</v>
      </c>
      <c r="I531" s="46"/>
      <c r="J531" s="46">
        <f>SUM(J532:J533)</f>
        <v>128659.72</v>
      </c>
      <c r="K531" s="46"/>
      <c r="L531" s="79">
        <f t="shared" si="69"/>
        <v>1</v>
      </c>
      <c r="M531" s="79"/>
    </row>
    <row r="532" spans="1:13" ht="26.25" customHeight="1">
      <c r="A532" s="32" t="s">
        <v>34</v>
      </c>
      <c r="B532" s="42" t="s">
        <v>297</v>
      </c>
      <c r="C532" s="44" t="s">
        <v>297</v>
      </c>
      <c r="D532" s="44">
        <v>7210729990</v>
      </c>
      <c r="E532" s="43" t="s">
        <v>35</v>
      </c>
      <c r="F532" s="46">
        <v>5200</v>
      </c>
      <c r="G532" s="46"/>
      <c r="H532" s="46">
        <v>5200</v>
      </c>
      <c r="I532" s="46"/>
      <c r="J532" s="46">
        <v>5200</v>
      </c>
      <c r="K532" s="46"/>
      <c r="L532" s="79">
        <f t="shared" si="69"/>
        <v>1</v>
      </c>
      <c r="M532" s="79"/>
    </row>
    <row r="533" spans="1:13" ht="48" customHeight="1">
      <c r="A533" s="25" t="s">
        <v>107</v>
      </c>
      <c r="B533" s="42" t="s">
        <v>297</v>
      </c>
      <c r="C533" s="44" t="s">
        <v>297</v>
      </c>
      <c r="D533" s="44">
        <v>7210729990</v>
      </c>
      <c r="E533" s="43" t="s">
        <v>109</v>
      </c>
      <c r="F533" s="46">
        <v>123459.72</v>
      </c>
      <c r="G533" s="46"/>
      <c r="H533" s="46">
        <v>123459.72</v>
      </c>
      <c r="I533" s="46"/>
      <c r="J533" s="46">
        <v>123459.72</v>
      </c>
      <c r="K533" s="46"/>
      <c r="L533" s="79">
        <f t="shared" si="69"/>
        <v>1</v>
      </c>
      <c r="M533" s="79"/>
    </row>
    <row r="534" spans="1:13" ht="66" customHeight="1">
      <c r="A534" s="25" t="s">
        <v>380</v>
      </c>
      <c r="B534" s="42" t="s">
        <v>297</v>
      </c>
      <c r="C534" s="44" t="s">
        <v>297</v>
      </c>
      <c r="D534" s="44">
        <v>7210771330</v>
      </c>
      <c r="E534" s="43"/>
      <c r="F534" s="46">
        <f>F535</f>
        <v>805944.37</v>
      </c>
      <c r="G534" s="46"/>
      <c r="H534" s="46">
        <f>H535</f>
        <v>805944.37</v>
      </c>
      <c r="I534" s="46"/>
      <c r="J534" s="46">
        <f>J535</f>
        <v>805944.37</v>
      </c>
      <c r="K534" s="46"/>
      <c r="L534" s="79">
        <f t="shared" si="69"/>
        <v>1</v>
      </c>
      <c r="M534" s="79"/>
    </row>
    <row r="535" spans="1:13" ht="37.5" customHeight="1">
      <c r="A535" s="25" t="s">
        <v>107</v>
      </c>
      <c r="B535" s="42" t="s">
        <v>297</v>
      </c>
      <c r="C535" s="44" t="s">
        <v>297</v>
      </c>
      <c r="D535" s="44">
        <v>7210771330</v>
      </c>
      <c r="E535" s="43" t="s">
        <v>109</v>
      </c>
      <c r="F535" s="46">
        <v>805944.37</v>
      </c>
      <c r="G535" s="46"/>
      <c r="H535" s="46">
        <v>805944.37</v>
      </c>
      <c r="I535" s="46"/>
      <c r="J535" s="46">
        <v>805944.37</v>
      </c>
      <c r="K535" s="46"/>
      <c r="L535" s="79">
        <f t="shared" si="69"/>
        <v>1</v>
      </c>
      <c r="M535" s="79"/>
    </row>
    <row r="536" spans="1:13" ht="84.75" customHeight="1">
      <c r="A536" s="25" t="s">
        <v>381</v>
      </c>
      <c r="B536" s="42" t="s">
        <v>297</v>
      </c>
      <c r="C536" s="44" t="s">
        <v>297</v>
      </c>
      <c r="D536" s="44">
        <v>7210771410</v>
      </c>
      <c r="E536" s="43"/>
      <c r="F536" s="46">
        <f>F537</f>
        <v>1000000</v>
      </c>
      <c r="G536" s="46"/>
      <c r="H536" s="46">
        <f>H537</f>
        <v>1000000</v>
      </c>
      <c r="I536" s="46"/>
      <c r="J536" s="46">
        <f>J537</f>
        <v>1000000</v>
      </c>
      <c r="K536" s="46"/>
      <c r="L536" s="79">
        <f t="shared" si="69"/>
        <v>1</v>
      </c>
      <c r="M536" s="79"/>
    </row>
    <row r="537" spans="1:13" ht="48" customHeight="1">
      <c r="A537" s="25" t="s">
        <v>107</v>
      </c>
      <c r="B537" s="42" t="s">
        <v>297</v>
      </c>
      <c r="C537" s="44" t="s">
        <v>297</v>
      </c>
      <c r="D537" s="44">
        <v>7210771410</v>
      </c>
      <c r="E537" s="43" t="s">
        <v>109</v>
      </c>
      <c r="F537" s="46">
        <v>1000000</v>
      </c>
      <c r="G537" s="46"/>
      <c r="H537" s="46">
        <v>1000000</v>
      </c>
      <c r="I537" s="46"/>
      <c r="J537" s="46">
        <v>1000000</v>
      </c>
      <c r="K537" s="46"/>
      <c r="L537" s="79">
        <f t="shared" si="69"/>
        <v>1</v>
      </c>
      <c r="M537" s="79"/>
    </row>
    <row r="538" spans="1:13" ht="73.5" customHeight="1">
      <c r="A538" s="25" t="s">
        <v>382</v>
      </c>
      <c r="B538" s="42" t="s">
        <v>297</v>
      </c>
      <c r="C538" s="44" t="s">
        <v>297</v>
      </c>
      <c r="D538" s="44" t="s">
        <v>383</v>
      </c>
      <c r="E538" s="43"/>
      <c r="F538" s="46">
        <f>F539</f>
        <v>42418.12</v>
      </c>
      <c r="G538" s="46"/>
      <c r="H538" s="46">
        <f>H539</f>
        <v>42418.12</v>
      </c>
      <c r="I538" s="46"/>
      <c r="J538" s="46">
        <f>J539</f>
        <v>42418.12</v>
      </c>
      <c r="K538" s="46"/>
      <c r="L538" s="79">
        <f t="shared" si="69"/>
        <v>1</v>
      </c>
      <c r="M538" s="79"/>
    </row>
    <row r="539" spans="1:13" ht="46.5" customHeight="1">
      <c r="A539" s="25" t="s">
        <v>107</v>
      </c>
      <c r="B539" s="42" t="s">
        <v>297</v>
      </c>
      <c r="C539" s="44" t="s">
        <v>297</v>
      </c>
      <c r="D539" s="44" t="s">
        <v>383</v>
      </c>
      <c r="E539" s="43" t="s">
        <v>109</v>
      </c>
      <c r="F539" s="46">
        <v>42418.12</v>
      </c>
      <c r="G539" s="46"/>
      <c r="H539" s="46">
        <v>42418.12</v>
      </c>
      <c r="I539" s="46"/>
      <c r="J539" s="46">
        <v>42418.12</v>
      </c>
      <c r="K539" s="46"/>
      <c r="L539" s="79">
        <f t="shared" si="69"/>
        <v>1</v>
      </c>
      <c r="M539" s="79"/>
    </row>
    <row r="540" spans="1:13" ht="102.75" customHeight="1">
      <c r="A540" s="25" t="s">
        <v>384</v>
      </c>
      <c r="B540" s="42" t="s">
        <v>297</v>
      </c>
      <c r="C540" s="44" t="s">
        <v>297</v>
      </c>
      <c r="D540" s="44" t="s">
        <v>385</v>
      </c>
      <c r="E540" s="43"/>
      <c r="F540" s="46">
        <f>F541</f>
        <v>52631.58</v>
      </c>
      <c r="G540" s="46"/>
      <c r="H540" s="46">
        <f>H541</f>
        <v>52631.58</v>
      </c>
      <c r="I540" s="46"/>
      <c r="J540" s="46">
        <f>J541</f>
        <v>52631.58</v>
      </c>
      <c r="K540" s="46"/>
      <c r="L540" s="79">
        <f t="shared" si="69"/>
        <v>1</v>
      </c>
      <c r="M540" s="79"/>
    </row>
    <row r="541" spans="1:13" ht="48" customHeight="1">
      <c r="A541" s="25" t="s">
        <v>107</v>
      </c>
      <c r="B541" s="42" t="s">
        <v>297</v>
      </c>
      <c r="C541" s="44" t="s">
        <v>297</v>
      </c>
      <c r="D541" s="44" t="s">
        <v>385</v>
      </c>
      <c r="E541" s="43" t="s">
        <v>109</v>
      </c>
      <c r="F541" s="46">
        <v>52631.58</v>
      </c>
      <c r="G541" s="46"/>
      <c r="H541" s="46">
        <v>52631.58</v>
      </c>
      <c r="I541" s="46"/>
      <c r="J541" s="46">
        <v>52631.58</v>
      </c>
      <c r="K541" s="46"/>
      <c r="L541" s="79">
        <f t="shared" si="69"/>
        <v>1</v>
      </c>
      <c r="M541" s="79"/>
    </row>
    <row r="542" spans="1:13" ht="34.5" customHeight="1">
      <c r="A542" s="25" t="s">
        <v>386</v>
      </c>
      <c r="B542" s="42" t="s">
        <v>297</v>
      </c>
      <c r="C542" s="44" t="s">
        <v>297</v>
      </c>
      <c r="D542" s="44">
        <v>7220000000</v>
      </c>
      <c r="E542" s="43"/>
      <c r="F542" s="46">
        <f>F543+F550</f>
        <v>4471529.32</v>
      </c>
      <c r="G542" s="46"/>
      <c r="H542" s="46">
        <f>H543+H550</f>
        <v>4471529.32</v>
      </c>
      <c r="I542" s="46"/>
      <c r="J542" s="46">
        <f>J543+J550</f>
        <v>4465770.0600000005</v>
      </c>
      <c r="K542" s="46"/>
      <c r="L542" s="79">
        <f t="shared" si="69"/>
        <v>0.99871201560185685</v>
      </c>
      <c r="M542" s="79"/>
    </row>
    <row r="543" spans="1:13" ht="32.25" customHeight="1">
      <c r="A543" s="36" t="s">
        <v>387</v>
      </c>
      <c r="B543" s="42" t="s">
        <v>297</v>
      </c>
      <c r="C543" s="44" t="s">
        <v>297</v>
      </c>
      <c r="D543" s="44">
        <v>7220100000</v>
      </c>
      <c r="E543" s="43"/>
      <c r="F543" s="46">
        <f>F544+F546+F548</f>
        <v>1876929.32</v>
      </c>
      <c r="G543" s="46"/>
      <c r="H543" s="46">
        <f>H544+H546+H548</f>
        <v>1876929.32</v>
      </c>
      <c r="I543" s="46"/>
      <c r="J543" s="46">
        <f>J544+J546+J548</f>
        <v>1876929.32</v>
      </c>
      <c r="K543" s="46"/>
      <c r="L543" s="79">
        <f t="shared" si="69"/>
        <v>1</v>
      </c>
      <c r="M543" s="79"/>
    </row>
    <row r="544" spans="1:13" ht="32.25" customHeight="1">
      <c r="A544" s="25" t="s">
        <v>388</v>
      </c>
      <c r="B544" s="42" t="s">
        <v>297</v>
      </c>
      <c r="C544" s="44" t="s">
        <v>297</v>
      </c>
      <c r="D544" s="44">
        <v>7220171070</v>
      </c>
      <c r="E544" s="43"/>
      <c r="F544" s="46">
        <f>F545</f>
        <v>1503100</v>
      </c>
      <c r="G544" s="46"/>
      <c r="H544" s="46">
        <f>H545</f>
        <v>1503100</v>
      </c>
      <c r="I544" s="46"/>
      <c r="J544" s="46">
        <f>J545</f>
        <v>1503100</v>
      </c>
      <c r="K544" s="46"/>
      <c r="L544" s="79">
        <f t="shared" si="69"/>
        <v>1</v>
      </c>
      <c r="M544" s="79"/>
    </row>
    <row r="545" spans="1:13" ht="32.25" customHeight="1">
      <c r="A545" s="25" t="s">
        <v>107</v>
      </c>
      <c r="B545" s="42" t="s">
        <v>297</v>
      </c>
      <c r="C545" s="44" t="s">
        <v>297</v>
      </c>
      <c r="D545" s="44">
        <v>7220171070</v>
      </c>
      <c r="E545" s="43" t="s">
        <v>109</v>
      </c>
      <c r="F545" s="46">
        <v>1503100</v>
      </c>
      <c r="G545" s="46"/>
      <c r="H545" s="46">
        <v>1503100</v>
      </c>
      <c r="I545" s="46"/>
      <c r="J545" s="46">
        <v>1503100</v>
      </c>
      <c r="K545" s="46"/>
      <c r="L545" s="79">
        <f t="shared" si="69"/>
        <v>1</v>
      </c>
      <c r="M545" s="79"/>
    </row>
    <row r="546" spans="1:13" ht="51" customHeight="1">
      <c r="A546" s="25" t="s">
        <v>389</v>
      </c>
      <c r="B546" s="42" t="s">
        <v>297</v>
      </c>
      <c r="C546" s="44" t="s">
        <v>297</v>
      </c>
      <c r="D546" s="44" t="s">
        <v>390</v>
      </c>
      <c r="E546" s="43"/>
      <c r="F546" s="46">
        <f>F547</f>
        <v>79200</v>
      </c>
      <c r="G546" s="46"/>
      <c r="H546" s="46">
        <f>H547</f>
        <v>79200</v>
      </c>
      <c r="I546" s="46"/>
      <c r="J546" s="46">
        <f>J547</f>
        <v>79200</v>
      </c>
      <c r="K546" s="46"/>
      <c r="L546" s="79">
        <f t="shared" si="69"/>
        <v>1</v>
      </c>
      <c r="M546" s="79"/>
    </row>
    <row r="547" spans="1:13" ht="32.25" customHeight="1">
      <c r="A547" s="25" t="s">
        <v>107</v>
      </c>
      <c r="B547" s="42" t="s">
        <v>297</v>
      </c>
      <c r="C547" s="44" t="s">
        <v>297</v>
      </c>
      <c r="D547" s="44" t="s">
        <v>390</v>
      </c>
      <c r="E547" s="43" t="s">
        <v>109</v>
      </c>
      <c r="F547" s="46">
        <v>79200</v>
      </c>
      <c r="G547" s="46"/>
      <c r="H547" s="46">
        <v>79200</v>
      </c>
      <c r="I547" s="46"/>
      <c r="J547" s="46">
        <v>79200</v>
      </c>
      <c r="K547" s="46"/>
      <c r="L547" s="79">
        <f t="shared" si="69"/>
        <v>1</v>
      </c>
      <c r="M547" s="79"/>
    </row>
    <row r="548" spans="1:13" ht="20.25" customHeight="1">
      <c r="A548" s="32" t="s">
        <v>99</v>
      </c>
      <c r="B548" s="42" t="s">
        <v>297</v>
      </c>
      <c r="C548" s="44" t="s">
        <v>297</v>
      </c>
      <c r="D548" s="44">
        <v>7220129990</v>
      </c>
      <c r="E548" s="43"/>
      <c r="F548" s="46">
        <f>F549</f>
        <v>294629.32</v>
      </c>
      <c r="G548" s="46"/>
      <c r="H548" s="46">
        <f>H549</f>
        <v>294629.32</v>
      </c>
      <c r="I548" s="46"/>
      <c r="J548" s="46">
        <f>J549</f>
        <v>294629.32</v>
      </c>
      <c r="K548" s="46"/>
      <c r="L548" s="79">
        <f t="shared" si="69"/>
        <v>1</v>
      </c>
      <c r="M548" s="79"/>
    </row>
    <row r="549" spans="1:13" ht="32.25" customHeight="1">
      <c r="A549" s="25" t="s">
        <v>107</v>
      </c>
      <c r="B549" s="42" t="s">
        <v>297</v>
      </c>
      <c r="C549" s="44" t="s">
        <v>297</v>
      </c>
      <c r="D549" s="44">
        <v>7220129990</v>
      </c>
      <c r="E549" s="43" t="s">
        <v>109</v>
      </c>
      <c r="F549" s="46">
        <v>294629.32</v>
      </c>
      <c r="G549" s="46"/>
      <c r="H549" s="46">
        <v>294629.32</v>
      </c>
      <c r="I549" s="46"/>
      <c r="J549" s="46">
        <v>294629.32</v>
      </c>
      <c r="K549" s="46"/>
      <c r="L549" s="79">
        <f t="shared" si="69"/>
        <v>1</v>
      </c>
      <c r="M549" s="79"/>
    </row>
    <row r="550" spans="1:13" ht="30" customHeight="1">
      <c r="A550" s="36" t="s">
        <v>391</v>
      </c>
      <c r="B550" s="42" t="s">
        <v>297</v>
      </c>
      <c r="C550" s="44" t="s">
        <v>297</v>
      </c>
      <c r="D550" s="44">
        <v>7220200000</v>
      </c>
      <c r="E550" s="43"/>
      <c r="F550" s="46">
        <f>F551+F553</f>
        <v>2594600</v>
      </c>
      <c r="G550" s="46"/>
      <c r="H550" s="46">
        <f>H551+H553</f>
        <v>2594600</v>
      </c>
      <c r="I550" s="46"/>
      <c r="J550" s="46">
        <f>J551+J553</f>
        <v>2588840.7400000002</v>
      </c>
      <c r="K550" s="46"/>
      <c r="L550" s="79">
        <f t="shared" si="69"/>
        <v>0.99778028983272959</v>
      </c>
      <c r="M550" s="79"/>
    </row>
    <row r="551" spans="1:13" ht="22.5" hidden="1" customHeight="1">
      <c r="A551" s="32" t="s">
        <v>99</v>
      </c>
      <c r="B551" s="42" t="s">
        <v>297</v>
      </c>
      <c r="C551" s="44" t="s">
        <v>297</v>
      </c>
      <c r="D551" s="44">
        <v>7220229990</v>
      </c>
      <c r="E551" s="43"/>
      <c r="F551" s="46">
        <f>F552</f>
        <v>0</v>
      </c>
      <c r="G551" s="46"/>
      <c r="H551" s="46">
        <f>H552</f>
        <v>0</v>
      </c>
      <c r="I551" s="46"/>
      <c r="J551" s="46">
        <f>J552</f>
        <v>0</v>
      </c>
      <c r="K551" s="46"/>
      <c r="L551" s="79" t="e">
        <f t="shared" si="69"/>
        <v>#DIV/0!</v>
      </c>
      <c r="M551" s="79"/>
    </row>
    <row r="552" spans="1:13" ht="32.25" hidden="1" customHeight="1">
      <c r="A552" s="25" t="s">
        <v>107</v>
      </c>
      <c r="B552" s="42" t="s">
        <v>297</v>
      </c>
      <c r="C552" s="44" t="s">
        <v>297</v>
      </c>
      <c r="D552" s="44">
        <v>7220229990</v>
      </c>
      <c r="E552" s="43" t="s">
        <v>109</v>
      </c>
      <c r="F552" s="46">
        <v>0</v>
      </c>
      <c r="G552" s="46"/>
      <c r="H552" s="46">
        <v>0</v>
      </c>
      <c r="I552" s="46"/>
      <c r="J552" s="46">
        <v>0</v>
      </c>
      <c r="K552" s="46"/>
      <c r="L552" s="79" t="e">
        <f t="shared" si="69"/>
        <v>#DIV/0!</v>
      </c>
      <c r="M552" s="79"/>
    </row>
    <row r="553" spans="1:13" ht="75.75" customHeight="1">
      <c r="A553" s="25" t="s">
        <v>392</v>
      </c>
      <c r="B553" s="42" t="s">
        <v>297</v>
      </c>
      <c r="C553" s="44" t="s">
        <v>297</v>
      </c>
      <c r="D553" s="44" t="s">
        <v>393</v>
      </c>
      <c r="E553" s="43"/>
      <c r="F553" s="46">
        <f>F554+F555</f>
        <v>2594600</v>
      </c>
      <c r="G553" s="46"/>
      <c r="H553" s="46">
        <f>H554+H555</f>
        <v>2594600</v>
      </c>
      <c r="I553" s="46"/>
      <c r="J553" s="46">
        <f>J554+J555</f>
        <v>2588840.7400000002</v>
      </c>
      <c r="K553" s="46"/>
      <c r="L553" s="79">
        <f t="shared" si="69"/>
        <v>0.99778028983272959</v>
      </c>
      <c r="M553" s="79"/>
    </row>
    <row r="554" spans="1:13" ht="31.5">
      <c r="A554" s="25" t="s">
        <v>107</v>
      </c>
      <c r="B554" s="42" t="s">
        <v>297</v>
      </c>
      <c r="C554" s="44" t="s">
        <v>297</v>
      </c>
      <c r="D554" s="44" t="s">
        <v>393</v>
      </c>
      <c r="E554" s="43" t="s">
        <v>109</v>
      </c>
      <c r="F554" s="46">
        <v>2259690.9300000002</v>
      </c>
      <c r="G554" s="46"/>
      <c r="H554" s="46">
        <v>2259690.9300000002</v>
      </c>
      <c r="I554" s="46"/>
      <c r="J554" s="46">
        <v>2259690.9300000002</v>
      </c>
      <c r="K554" s="46"/>
      <c r="L554" s="79">
        <f t="shared" si="69"/>
        <v>1</v>
      </c>
      <c r="M554" s="79"/>
    </row>
    <row r="555" spans="1:13">
      <c r="A555" s="28" t="s">
        <v>36</v>
      </c>
      <c r="B555" s="42" t="s">
        <v>297</v>
      </c>
      <c r="C555" s="44" t="s">
        <v>297</v>
      </c>
      <c r="D555" s="44" t="s">
        <v>393</v>
      </c>
      <c r="E555" s="43" t="s">
        <v>37</v>
      </c>
      <c r="F555" s="46">
        <v>334909.07</v>
      </c>
      <c r="G555" s="46"/>
      <c r="H555" s="46">
        <v>334909.07</v>
      </c>
      <c r="I555" s="46"/>
      <c r="J555" s="46">
        <v>329149.81</v>
      </c>
      <c r="K555" s="46"/>
      <c r="L555" s="79">
        <f t="shared" si="69"/>
        <v>0.98280351141281419</v>
      </c>
      <c r="M555" s="79"/>
    </row>
    <row r="556" spans="1:13" ht="31.5">
      <c r="A556" s="25" t="s">
        <v>292</v>
      </c>
      <c r="B556" s="42" t="s">
        <v>297</v>
      </c>
      <c r="C556" s="44" t="s">
        <v>297</v>
      </c>
      <c r="D556" s="44">
        <v>7300000000</v>
      </c>
      <c r="E556" s="43"/>
      <c r="F556" s="46">
        <f>F557</f>
        <v>95000</v>
      </c>
      <c r="G556" s="46"/>
      <c r="H556" s="46">
        <f>H557</f>
        <v>95000</v>
      </c>
      <c r="I556" s="46"/>
      <c r="J556" s="46">
        <f>J557</f>
        <v>79734</v>
      </c>
      <c r="K556" s="46"/>
      <c r="L556" s="79">
        <f t="shared" si="69"/>
        <v>0.83930526315789478</v>
      </c>
      <c r="M556" s="79"/>
    </row>
    <row r="557" spans="1:13" ht="21" customHeight="1">
      <c r="A557" s="25" t="s">
        <v>394</v>
      </c>
      <c r="B557" s="42" t="s">
        <v>297</v>
      </c>
      <c r="C557" s="44" t="s">
        <v>297</v>
      </c>
      <c r="D557" s="44">
        <v>7320000000</v>
      </c>
      <c r="E557" s="43"/>
      <c r="F557" s="46">
        <f>F558+F561</f>
        <v>95000</v>
      </c>
      <c r="G557" s="46"/>
      <c r="H557" s="46">
        <f>H558+H561</f>
        <v>95000</v>
      </c>
      <c r="I557" s="46"/>
      <c r="J557" s="46">
        <f>J558+J561</f>
        <v>79734</v>
      </c>
      <c r="K557" s="46"/>
      <c r="L557" s="79">
        <f t="shared" si="69"/>
        <v>0.83930526315789478</v>
      </c>
      <c r="M557" s="79"/>
    </row>
    <row r="558" spans="1:13" ht="32.25" customHeight="1">
      <c r="A558" s="36" t="s">
        <v>395</v>
      </c>
      <c r="B558" s="42" t="s">
        <v>297</v>
      </c>
      <c r="C558" s="44" t="s">
        <v>297</v>
      </c>
      <c r="D558" s="44">
        <v>7320100000</v>
      </c>
      <c r="E558" s="43"/>
      <c r="F558" s="46">
        <f t="shared" ref="F558:J559" si="71">F559</f>
        <v>30000</v>
      </c>
      <c r="G558" s="46"/>
      <c r="H558" s="46">
        <f t="shared" si="71"/>
        <v>30000</v>
      </c>
      <c r="I558" s="46"/>
      <c r="J558" s="46">
        <f t="shared" si="71"/>
        <v>30000</v>
      </c>
      <c r="K558" s="46"/>
      <c r="L558" s="79">
        <f t="shared" si="69"/>
        <v>1</v>
      </c>
      <c r="M558" s="79"/>
    </row>
    <row r="559" spans="1:13" ht="20.25" customHeight="1">
      <c r="A559" s="32" t="s">
        <v>99</v>
      </c>
      <c r="B559" s="42" t="s">
        <v>297</v>
      </c>
      <c r="C559" s="44" t="s">
        <v>297</v>
      </c>
      <c r="D559" s="44">
        <v>7320129990</v>
      </c>
      <c r="E559" s="43"/>
      <c r="F559" s="46">
        <f t="shared" si="71"/>
        <v>30000</v>
      </c>
      <c r="G559" s="46"/>
      <c r="H559" s="46">
        <f t="shared" si="71"/>
        <v>30000</v>
      </c>
      <c r="I559" s="46"/>
      <c r="J559" s="46">
        <f t="shared" si="71"/>
        <v>30000</v>
      </c>
      <c r="K559" s="46"/>
      <c r="L559" s="79">
        <f t="shared" si="69"/>
        <v>1</v>
      </c>
      <c r="M559" s="79"/>
    </row>
    <row r="560" spans="1:13" ht="30.75" customHeight="1">
      <c r="A560" s="25" t="s">
        <v>107</v>
      </c>
      <c r="B560" s="42" t="s">
        <v>297</v>
      </c>
      <c r="C560" s="44" t="s">
        <v>297</v>
      </c>
      <c r="D560" s="44">
        <v>7320129990</v>
      </c>
      <c r="E560" s="43" t="s">
        <v>109</v>
      </c>
      <c r="F560" s="46">
        <v>30000</v>
      </c>
      <c r="G560" s="46"/>
      <c r="H560" s="46">
        <v>30000</v>
      </c>
      <c r="I560" s="46"/>
      <c r="J560" s="46">
        <v>30000</v>
      </c>
      <c r="K560" s="46"/>
      <c r="L560" s="79">
        <f t="shared" si="69"/>
        <v>1</v>
      </c>
      <c r="M560" s="79"/>
    </row>
    <row r="561" spans="1:13" ht="21" customHeight="1">
      <c r="A561" s="36" t="s">
        <v>396</v>
      </c>
      <c r="B561" s="42" t="s">
        <v>297</v>
      </c>
      <c r="C561" s="44" t="s">
        <v>297</v>
      </c>
      <c r="D561" s="44">
        <v>7320200000</v>
      </c>
      <c r="E561" s="43"/>
      <c r="F561" s="46">
        <f>F562+F563</f>
        <v>65000</v>
      </c>
      <c r="G561" s="46"/>
      <c r="H561" s="46">
        <f>H562+H563</f>
        <v>65000</v>
      </c>
      <c r="I561" s="46"/>
      <c r="J561" s="46">
        <f>J562+J563</f>
        <v>49734</v>
      </c>
      <c r="K561" s="46"/>
      <c r="L561" s="79">
        <f t="shared" si="69"/>
        <v>0.76513846153846155</v>
      </c>
      <c r="M561" s="79"/>
    </row>
    <row r="562" spans="1:13" ht="21" customHeight="1">
      <c r="A562" s="32" t="s">
        <v>99</v>
      </c>
      <c r="B562" s="42" t="s">
        <v>297</v>
      </c>
      <c r="C562" s="44" t="s">
        <v>297</v>
      </c>
      <c r="D562" s="44">
        <v>7320229990</v>
      </c>
      <c r="E562" s="43"/>
      <c r="F562" s="46">
        <f>F564</f>
        <v>30000</v>
      </c>
      <c r="G562" s="46"/>
      <c r="H562" s="46">
        <f>H564</f>
        <v>30000</v>
      </c>
      <c r="I562" s="46"/>
      <c r="J562" s="46">
        <f>J564</f>
        <v>30000</v>
      </c>
      <c r="K562" s="46"/>
      <c r="L562" s="79">
        <f t="shared" si="69"/>
        <v>1</v>
      </c>
      <c r="M562" s="79"/>
    </row>
    <row r="563" spans="1:13" ht="32.25" customHeight="1">
      <c r="A563" s="32" t="s">
        <v>34</v>
      </c>
      <c r="B563" s="42" t="s">
        <v>297</v>
      </c>
      <c r="C563" s="44" t="s">
        <v>297</v>
      </c>
      <c r="D563" s="44">
        <v>7320229990</v>
      </c>
      <c r="E563" s="43" t="s">
        <v>35</v>
      </c>
      <c r="F563" s="46">
        <v>35000</v>
      </c>
      <c r="G563" s="46"/>
      <c r="H563" s="46">
        <v>35000</v>
      </c>
      <c r="I563" s="46"/>
      <c r="J563" s="46">
        <v>19734</v>
      </c>
      <c r="K563" s="46"/>
      <c r="L563" s="79">
        <f t="shared" si="69"/>
        <v>0.56382857142857146</v>
      </c>
      <c r="M563" s="79"/>
    </row>
    <row r="564" spans="1:13" ht="30.75" customHeight="1">
      <c r="A564" s="25" t="s">
        <v>107</v>
      </c>
      <c r="B564" s="42" t="s">
        <v>297</v>
      </c>
      <c r="C564" s="44" t="s">
        <v>297</v>
      </c>
      <c r="D564" s="44">
        <v>7320229990</v>
      </c>
      <c r="E564" s="43" t="s">
        <v>109</v>
      </c>
      <c r="F564" s="46">
        <v>30000</v>
      </c>
      <c r="G564" s="46"/>
      <c r="H564" s="46">
        <v>30000</v>
      </c>
      <c r="I564" s="46"/>
      <c r="J564" s="46">
        <v>30000</v>
      </c>
      <c r="K564" s="46"/>
      <c r="L564" s="79">
        <f t="shared" si="69"/>
        <v>1</v>
      </c>
      <c r="M564" s="79"/>
    </row>
    <row r="565" spans="1:13" ht="16.5" customHeight="1">
      <c r="A565" s="28" t="s">
        <v>253</v>
      </c>
      <c r="B565" s="44" t="s">
        <v>297</v>
      </c>
      <c r="C565" s="44" t="s">
        <v>297</v>
      </c>
      <c r="D565" s="44">
        <v>7400000000</v>
      </c>
      <c r="E565" s="43"/>
      <c r="F565" s="46">
        <f>F566</f>
        <v>2173107</v>
      </c>
      <c r="G565" s="46"/>
      <c r="H565" s="46">
        <f>H566</f>
        <v>2173107</v>
      </c>
      <c r="I565" s="46"/>
      <c r="J565" s="46">
        <f>J566</f>
        <v>2084463.06</v>
      </c>
      <c r="K565" s="46"/>
      <c r="L565" s="79">
        <f t="shared" si="69"/>
        <v>0.95920866298806273</v>
      </c>
      <c r="M565" s="79"/>
    </row>
    <row r="566" spans="1:13" ht="24.75" customHeight="1">
      <c r="A566" s="25" t="s">
        <v>397</v>
      </c>
      <c r="B566" s="44" t="s">
        <v>297</v>
      </c>
      <c r="C566" s="44" t="s">
        <v>297</v>
      </c>
      <c r="D566" s="44">
        <v>7440000000</v>
      </c>
      <c r="E566" s="43"/>
      <c r="F566" s="46">
        <f>F567+F570+F573+F576+F581+F584</f>
        <v>2173107</v>
      </c>
      <c r="G566" s="46"/>
      <c r="H566" s="46">
        <f>H567+H570+H573+H576+H581+H584</f>
        <v>2173107</v>
      </c>
      <c r="I566" s="46"/>
      <c r="J566" s="46">
        <f>J567+J570+J573+J576+J581+J584</f>
        <v>2084463.06</v>
      </c>
      <c r="K566" s="46"/>
      <c r="L566" s="79">
        <f t="shared" si="69"/>
        <v>0.95920866298806273</v>
      </c>
      <c r="M566" s="79"/>
    </row>
    <row r="567" spans="1:13" ht="48" customHeight="1">
      <c r="A567" s="36" t="s">
        <v>398</v>
      </c>
      <c r="B567" s="44" t="s">
        <v>297</v>
      </c>
      <c r="C567" s="44" t="s">
        <v>297</v>
      </c>
      <c r="D567" s="44">
        <v>7440100000</v>
      </c>
      <c r="E567" s="43"/>
      <c r="F567" s="46">
        <f t="shared" ref="F567:J574" si="72">F568</f>
        <v>15000</v>
      </c>
      <c r="G567" s="46"/>
      <c r="H567" s="46">
        <f t="shared" si="72"/>
        <v>15000</v>
      </c>
      <c r="I567" s="46"/>
      <c r="J567" s="46">
        <f t="shared" si="72"/>
        <v>15000</v>
      </c>
      <c r="K567" s="46"/>
      <c r="L567" s="79">
        <f t="shared" si="69"/>
        <v>1</v>
      </c>
      <c r="M567" s="79"/>
    </row>
    <row r="568" spans="1:13" ht="18" customHeight="1">
      <c r="A568" s="32" t="s">
        <v>99</v>
      </c>
      <c r="B568" s="44" t="s">
        <v>297</v>
      </c>
      <c r="C568" s="44" t="s">
        <v>297</v>
      </c>
      <c r="D568" s="44">
        <v>7440129990</v>
      </c>
      <c r="E568" s="43"/>
      <c r="F568" s="46">
        <f t="shared" si="72"/>
        <v>15000</v>
      </c>
      <c r="G568" s="46"/>
      <c r="H568" s="46">
        <f t="shared" si="72"/>
        <v>15000</v>
      </c>
      <c r="I568" s="46"/>
      <c r="J568" s="46">
        <f t="shared" si="72"/>
        <v>15000</v>
      </c>
      <c r="K568" s="46"/>
      <c r="L568" s="79">
        <f t="shared" si="69"/>
        <v>1</v>
      </c>
      <c r="M568" s="79"/>
    </row>
    <row r="569" spans="1:13" ht="36" customHeight="1">
      <c r="A569" s="25" t="s">
        <v>107</v>
      </c>
      <c r="B569" s="44" t="s">
        <v>297</v>
      </c>
      <c r="C569" s="44" t="s">
        <v>297</v>
      </c>
      <c r="D569" s="44">
        <v>7440129990</v>
      </c>
      <c r="E569" s="43" t="s">
        <v>109</v>
      </c>
      <c r="F569" s="46">
        <v>15000</v>
      </c>
      <c r="G569" s="46"/>
      <c r="H569" s="46">
        <v>15000</v>
      </c>
      <c r="I569" s="46"/>
      <c r="J569" s="46">
        <v>15000</v>
      </c>
      <c r="K569" s="46"/>
      <c r="L569" s="79">
        <f t="shared" si="69"/>
        <v>1</v>
      </c>
      <c r="M569" s="79"/>
    </row>
    <row r="570" spans="1:13" ht="29.25" customHeight="1">
      <c r="A570" s="36" t="s">
        <v>399</v>
      </c>
      <c r="B570" s="44" t="s">
        <v>297</v>
      </c>
      <c r="C570" s="44" t="s">
        <v>297</v>
      </c>
      <c r="D570" s="44">
        <v>7440200000</v>
      </c>
      <c r="E570" s="43"/>
      <c r="F570" s="46">
        <f t="shared" si="72"/>
        <v>200000</v>
      </c>
      <c r="G570" s="46"/>
      <c r="H570" s="46">
        <f t="shared" si="72"/>
        <v>200000</v>
      </c>
      <c r="I570" s="46"/>
      <c r="J570" s="46">
        <f t="shared" si="72"/>
        <v>156829.07999999999</v>
      </c>
      <c r="K570" s="46"/>
      <c r="L570" s="79">
        <f t="shared" si="69"/>
        <v>0.78414539999999988</v>
      </c>
      <c r="M570" s="79"/>
    </row>
    <row r="571" spans="1:13" ht="21.75" customHeight="1">
      <c r="A571" s="32" t="s">
        <v>99</v>
      </c>
      <c r="B571" s="44" t="s">
        <v>297</v>
      </c>
      <c r="C571" s="44" t="s">
        <v>297</v>
      </c>
      <c r="D571" s="44">
        <v>7440229990</v>
      </c>
      <c r="E571" s="43"/>
      <c r="F571" s="46">
        <f t="shared" si="72"/>
        <v>200000</v>
      </c>
      <c r="G571" s="46"/>
      <c r="H571" s="46">
        <f t="shared" si="72"/>
        <v>200000</v>
      </c>
      <c r="I571" s="46"/>
      <c r="J571" s="46">
        <f t="shared" si="72"/>
        <v>156829.07999999999</v>
      </c>
      <c r="K571" s="46"/>
      <c r="L571" s="79">
        <f t="shared" si="69"/>
        <v>0.78414539999999988</v>
      </c>
      <c r="M571" s="79"/>
    </row>
    <row r="572" spans="1:13" ht="36" customHeight="1">
      <c r="A572" s="25" t="s">
        <v>107</v>
      </c>
      <c r="B572" s="44" t="s">
        <v>297</v>
      </c>
      <c r="C572" s="44" t="s">
        <v>297</v>
      </c>
      <c r="D572" s="44">
        <v>7440229990</v>
      </c>
      <c r="E572" s="43" t="s">
        <v>109</v>
      </c>
      <c r="F572" s="46">
        <v>200000</v>
      </c>
      <c r="G572" s="46"/>
      <c r="H572" s="46">
        <v>200000</v>
      </c>
      <c r="I572" s="46"/>
      <c r="J572" s="46">
        <v>156829.07999999999</v>
      </c>
      <c r="K572" s="46"/>
      <c r="L572" s="79">
        <f t="shared" si="69"/>
        <v>0.78414539999999988</v>
      </c>
      <c r="M572" s="79"/>
    </row>
    <row r="573" spans="1:13" ht="36" customHeight="1">
      <c r="A573" s="36" t="s">
        <v>400</v>
      </c>
      <c r="B573" s="44" t="s">
        <v>297</v>
      </c>
      <c r="C573" s="44" t="s">
        <v>297</v>
      </c>
      <c r="D573" s="44">
        <v>7440300000</v>
      </c>
      <c r="E573" s="43"/>
      <c r="F573" s="46">
        <f t="shared" si="72"/>
        <v>27500</v>
      </c>
      <c r="G573" s="46"/>
      <c r="H573" s="46">
        <f t="shared" si="72"/>
        <v>27500</v>
      </c>
      <c r="I573" s="46"/>
      <c r="J573" s="46">
        <f t="shared" si="72"/>
        <v>27500</v>
      </c>
      <c r="K573" s="46"/>
      <c r="L573" s="79">
        <f t="shared" si="69"/>
        <v>1</v>
      </c>
      <c r="M573" s="79"/>
    </row>
    <row r="574" spans="1:13" ht="19.5" customHeight="1">
      <c r="A574" s="32" t="s">
        <v>99</v>
      </c>
      <c r="B574" s="44" t="s">
        <v>297</v>
      </c>
      <c r="C574" s="44" t="s">
        <v>297</v>
      </c>
      <c r="D574" s="44">
        <v>7440329990</v>
      </c>
      <c r="E574" s="43"/>
      <c r="F574" s="46">
        <f t="shared" si="72"/>
        <v>27500</v>
      </c>
      <c r="G574" s="46"/>
      <c r="H574" s="46">
        <f t="shared" si="72"/>
        <v>27500</v>
      </c>
      <c r="I574" s="46"/>
      <c r="J574" s="46">
        <f t="shared" si="72"/>
        <v>27500</v>
      </c>
      <c r="K574" s="46"/>
      <c r="L574" s="79">
        <f t="shared" si="69"/>
        <v>1</v>
      </c>
      <c r="M574" s="79"/>
    </row>
    <row r="575" spans="1:13" ht="36" customHeight="1">
      <c r="A575" s="25" t="s">
        <v>107</v>
      </c>
      <c r="B575" s="44" t="s">
        <v>297</v>
      </c>
      <c r="C575" s="44" t="s">
        <v>297</v>
      </c>
      <c r="D575" s="44">
        <v>7440329990</v>
      </c>
      <c r="E575" s="43" t="s">
        <v>109</v>
      </c>
      <c r="F575" s="46">
        <v>27500</v>
      </c>
      <c r="G575" s="46"/>
      <c r="H575" s="46">
        <v>27500</v>
      </c>
      <c r="I575" s="46"/>
      <c r="J575" s="46">
        <v>27500</v>
      </c>
      <c r="K575" s="46"/>
      <c r="L575" s="79">
        <f t="shared" si="69"/>
        <v>1</v>
      </c>
      <c r="M575" s="79"/>
    </row>
    <row r="576" spans="1:13" ht="30" customHeight="1">
      <c r="A576" s="36" t="s">
        <v>401</v>
      </c>
      <c r="B576" s="44" t="s">
        <v>297</v>
      </c>
      <c r="C576" s="44" t="s">
        <v>297</v>
      </c>
      <c r="D576" s="44">
        <v>7440400000</v>
      </c>
      <c r="E576" s="43"/>
      <c r="F576" s="46">
        <f>F579+F577</f>
        <v>1465107</v>
      </c>
      <c r="G576" s="46"/>
      <c r="H576" s="46">
        <f>H579+H577</f>
        <v>1465107</v>
      </c>
      <c r="I576" s="46"/>
      <c r="J576" s="46">
        <f>J579+J577</f>
        <v>1419633.98</v>
      </c>
      <c r="K576" s="46"/>
      <c r="L576" s="79">
        <f t="shared" si="69"/>
        <v>0.9689626627952771</v>
      </c>
      <c r="M576" s="79"/>
    </row>
    <row r="577" spans="1:257" ht="63">
      <c r="A577" s="33" t="s">
        <v>106</v>
      </c>
      <c r="B577" s="44" t="s">
        <v>297</v>
      </c>
      <c r="C577" s="44" t="s">
        <v>297</v>
      </c>
      <c r="D577" s="42" t="s">
        <v>402</v>
      </c>
      <c r="E577" s="43"/>
      <c r="F577" s="46">
        <f>F578</f>
        <v>1337207</v>
      </c>
      <c r="G577" s="46"/>
      <c r="H577" s="46">
        <f>H578</f>
        <v>1337207</v>
      </c>
      <c r="I577" s="46"/>
      <c r="J577" s="46">
        <f>J578</f>
        <v>1337207</v>
      </c>
      <c r="K577" s="46"/>
      <c r="L577" s="79">
        <f t="shared" si="69"/>
        <v>1</v>
      </c>
      <c r="M577" s="79"/>
    </row>
    <row r="578" spans="1:257" ht="30" customHeight="1">
      <c r="A578" s="25" t="s">
        <v>107</v>
      </c>
      <c r="B578" s="44" t="s">
        <v>297</v>
      </c>
      <c r="C578" s="44" t="s">
        <v>297</v>
      </c>
      <c r="D578" s="42" t="s">
        <v>402</v>
      </c>
      <c r="E578" s="29" t="s">
        <v>109</v>
      </c>
      <c r="F578" s="46">
        <v>1337207</v>
      </c>
      <c r="G578" s="46"/>
      <c r="H578" s="46">
        <v>1337207</v>
      </c>
      <c r="I578" s="46"/>
      <c r="J578" s="46">
        <v>1337207</v>
      </c>
      <c r="K578" s="46"/>
      <c r="L578" s="79">
        <f t="shared" si="69"/>
        <v>1</v>
      </c>
      <c r="M578" s="79"/>
    </row>
    <row r="579" spans="1:257" ht="20.45" customHeight="1">
      <c r="A579" s="32" t="s">
        <v>99</v>
      </c>
      <c r="B579" s="44" t="s">
        <v>297</v>
      </c>
      <c r="C579" s="44" t="s">
        <v>297</v>
      </c>
      <c r="D579" s="44">
        <v>7440429990</v>
      </c>
      <c r="E579" s="43"/>
      <c r="F579" s="46">
        <f>F580</f>
        <v>127900</v>
      </c>
      <c r="G579" s="46"/>
      <c r="H579" s="46">
        <f>H580</f>
        <v>127900</v>
      </c>
      <c r="I579" s="46"/>
      <c r="J579" s="46">
        <f>J580</f>
        <v>82426.98</v>
      </c>
      <c r="K579" s="46"/>
      <c r="L579" s="79">
        <f t="shared" si="69"/>
        <v>0.6444642689601251</v>
      </c>
      <c r="M579" s="79"/>
    </row>
    <row r="580" spans="1:257" ht="36" customHeight="1">
      <c r="A580" s="25" t="s">
        <v>107</v>
      </c>
      <c r="B580" s="44" t="s">
        <v>297</v>
      </c>
      <c r="C580" s="44" t="s">
        <v>297</v>
      </c>
      <c r="D580" s="44">
        <v>7440429990</v>
      </c>
      <c r="E580" s="43" t="s">
        <v>109</v>
      </c>
      <c r="F580" s="46">
        <v>127900</v>
      </c>
      <c r="G580" s="46"/>
      <c r="H580" s="46">
        <v>127900</v>
      </c>
      <c r="I580" s="46"/>
      <c r="J580" s="46">
        <v>82426.98</v>
      </c>
      <c r="K580" s="46"/>
      <c r="L580" s="79">
        <f t="shared" si="69"/>
        <v>0.6444642689601251</v>
      </c>
      <c r="M580" s="79"/>
    </row>
    <row r="581" spans="1:257" ht="33" customHeight="1">
      <c r="A581" s="36" t="s">
        <v>403</v>
      </c>
      <c r="B581" s="44" t="s">
        <v>297</v>
      </c>
      <c r="C581" s="44" t="s">
        <v>297</v>
      </c>
      <c r="D581" s="44">
        <v>7440500000</v>
      </c>
      <c r="E581" s="43"/>
      <c r="F581" s="46">
        <f t="shared" ref="F581:J582" si="73">F582</f>
        <v>112500</v>
      </c>
      <c r="G581" s="46"/>
      <c r="H581" s="46">
        <f t="shared" si="73"/>
        <v>112500</v>
      </c>
      <c r="I581" s="46"/>
      <c r="J581" s="46">
        <f t="shared" si="73"/>
        <v>112500</v>
      </c>
      <c r="K581" s="46"/>
      <c r="L581" s="79">
        <f t="shared" si="69"/>
        <v>1</v>
      </c>
      <c r="M581" s="79"/>
    </row>
    <row r="582" spans="1:257" ht="23.1" customHeight="1">
      <c r="A582" s="32" t="s">
        <v>99</v>
      </c>
      <c r="B582" s="44" t="s">
        <v>297</v>
      </c>
      <c r="C582" s="44" t="s">
        <v>297</v>
      </c>
      <c r="D582" s="44">
        <v>7440529990</v>
      </c>
      <c r="E582" s="43"/>
      <c r="F582" s="46">
        <f t="shared" si="73"/>
        <v>112500</v>
      </c>
      <c r="G582" s="46"/>
      <c r="H582" s="46">
        <f t="shared" si="73"/>
        <v>112500</v>
      </c>
      <c r="I582" s="46"/>
      <c r="J582" s="46">
        <f t="shared" si="73"/>
        <v>112500</v>
      </c>
      <c r="K582" s="46"/>
      <c r="L582" s="79">
        <f t="shared" si="69"/>
        <v>1</v>
      </c>
      <c r="M582" s="79"/>
    </row>
    <row r="583" spans="1:257" ht="33.75" customHeight="1">
      <c r="A583" s="25" t="s">
        <v>107</v>
      </c>
      <c r="B583" s="44" t="s">
        <v>297</v>
      </c>
      <c r="C583" s="44" t="s">
        <v>297</v>
      </c>
      <c r="D583" s="44">
        <v>7440529990</v>
      </c>
      <c r="E583" s="43" t="s">
        <v>109</v>
      </c>
      <c r="F583" s="46">
        <v>112500</v>
      </c>
      <c r="G583" s="46"/>
      <c r="H583" s="46">
        <v>112500</v>
      </c>
      <c r="I583" s="46"/>
      <c r="J583" s="46">
        <v>112500</v>
      </c>
      <c r="K583" s="46"/>
      <c r="L583" s="79">
        <f t="shared" si="69"/>
        <v>1</v>
      </c>
      <c r="M583" s="79"/>
    </row>
    <row r="584" spans="1:257" ht="75.75" customHeight="1">
      <c r="A584" s="32" t="s">
        <v>404</v>
      </c>
      <c r="B584" s="44" t="s">
        <v>297</v>
      </c>
      <c r="C584" s="44" t="s">
        <v>297</v>
      </c>
      <c r="D584" s="44">
        <v>7440600000</v>
      </c>
      <c r="E584" s="43"/>
      <c r="F584" s="46">
        <f>F585+F587</f>
        <v>353000</v>
      </c>
      <c r="G584" s="46"/>
      <c r="H584" s="46">
        <f>H585+H587</f>
        <v>353000</v>
      </c>
      <c r="I584" s="46"/>
      <c r="J584" s="46">
        <f>J585+J587</f>
        <v>353000</v>
      </c>
      <c r="K584" s="46"/>
      <c r="L584" s="79">
        <f t="shared" ref="L584:L647" si="74">J584/H584</f>
        <v>1</v>
      </c>
      <c r="M584" s="79"/>
    </row>
    <row r="585" spans="1:257" ht="63">
      <c r="A585" s="25" t="s">
        <v>405</v>
      </c>
      <c r="B585" s="44" t="s">
        <v>297</v>
      </c>
      <c r="C585" s="44" t="s">
        <v>297</v>
      </c>
      <c r="D585" s="44">
        <v>7440673140</v>
      </c>
      <c r="E585" s="43"/>
      <c r="F585" s="46">
        <f>F586</f>
        <v>300000</v>
      </c>
      <c r="G585" s="46"/>
      <c r="H585" s="46">
        <f>H586</f>
        <v>300000</v>
      </c>
      <c r="I585" s="46"/>
      <c r="J585" s="46">
        <f>J586</f>
        <v>300000</v>
      </c>
      <c r="K585" s="46"/>
      <c r="L585" s="79">
        <f t="shared" si="74"/>
        <v>1</v>
      </c>
      <c r="M585" s="79"/>
    </row>
    <row r="586" spans="1:257" ht="36" customHeight="1">
      <c r="A586" s="25" t="s">
        <v>107</v>
      </c>
      <c r="B586" s="44" t="s">
        <v>297</v>
      </c>
      <c r="C586" s="44" t="s">
        <v>297</v>
      </c>
      <c r="D586" s="44">
        <v>7440673140</v>
      </c>
      <c r="E586" s="43" t="s">
        <v>109</v>
      </c>
      <c r="F586" s="46">
        <v>300000</v>
      </c>
      <c r="G586" s="46"/>
      <c r="H586" s="46">
        <v>300000</v>
      </c>
      <c r="I586" s="46"/>
      <c r="J586" s="46">
        <v>300000</v>
      </c>
      <c r="K586" s="46"/>
      <c r="L586" s="79">
        <f t="shared" si="74"/>
        <v>1</v>
      </c>
      <c r="M586" s="79"/>
    </row>
    <row r="587" spans="1:257" ht="85.5" customHeight="1">
      <c r="A587" s="25" t="s">
        <v>406</v>
      </c>
      <c r="B587" s="44" t="s">
        <v>297</v>
      </c>
      <c r="C587" s="44" t="s">
        <v>297</v>
      </c>
      <c r="D587" s="44" t="s">
        <v>407</v>
      </c>
      <c r="E587" s="43"/>
      <c r="F587" s="46">
        <f>F588</f>
        <v>53000</v>
      </c>
      <c r="G587" s="46"/>
      <c r="H587" s="46">
        <f>H588</f>
        <v>53000</v>
      </c>
      <c r="I587" s="46"/>
      <c r="J587" s="46">
        <f>J588</f>
        <v>53000</v>
      </c>
      <c r="K587" s="46"/>
      <c r="L587" s="79">
        <f t="shared" si="74"/>
        <v>1</v>
      </c>
      <c r="M587" s="79"/>
    </row>
    <row r="588" spans="1:257" ht="36" customHeight="1">
      <c r="A588" s="25" t="s">
        <v>107</v>
      </c>
      <c r="B588" s="44" t="s">
        <v>297</v>
      </c>
      <c r="C588" s="44" t="s">
        <v>297</v>
      </c>
      <c r="D588" s="44" t="s">
        <v>407</v>
      </c>
      <c r="E588" s="43" t="s">
        <v>109</v>
      </c>
      <c r="F588" s="46">
        <v>53000</v>
      </c>
      <c r="G588" s="46"/>
      <c r="H588" s="46">
        <v>53000</v>
      </c>
      <c r="I588" s="46"/>
      <c r="J588" s="46">
        <v>53000</v>
      </c>
      <c r="K588" s="46"/>
      <c r="L588" s="79">
        <f t="shared" si="74"/>
        <v>1</v>
      </c>
      <c r="M588" s="79"/>
    </row>
    <row r="589" spans="1:257" s="81" customFormat="1">
      <c r="A589" s="16" t="s">
        <v>408</v>
      </c>
      <c r="B589" s="17" t="s">
        <v>182</v>
      </c>
      <c r="C589" s="17"/>
      <c r="D589" s="17"/>
      <c r="E589" s="18"/>
      <c r="F589" s="19">
        <f>F590</f>
        <v>41518744.470000006</v>
      </c>
      <c r="G589" s="19">
        <f t="shared" ref="G589:K590" si="75">G590</f>
        <v>0</v>
      </c>
      <c r="H589" s="19">
        <f>H590</f>
        <v>41518744.470000006</v>
      </c>
      <c r="I589" s="19">
        <f t="shared" si="75"/>
        <v>0</v>
      </c>
      <c r="J589" s="19">
        <f>J590</f>
        <v>40968931.949999996</v>
      </c>
      <c r="K589" s="19">
        <f t="shared" si="75"/>
        <v>0</v>
      </c>
      <c r="L589" s="80">
        <f t="shared" si="74"/>
        <v>0.98675748684073805</v>
      </c>
      <c r="M589" s="80"/>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c r="AY589" s="15"/>
      <c r="AZ589" s="15"/>
      <c r="BA589" s="15"/>
      <c r="BB589" s="15"/>
      <c r="BC589" s="15"/>
      <c r="BD589" s="15"/>
      <c r="BE589" s="15"/>
      <c r="BF589" s="15"/>
      <c r="BG589" s="15"/>
      <c r="BH589" s="15"/>
      <c r="BI589" s="15"/>
      <c r="BJ589" s="15"/>
      <c r="BK589" s="15"/>
      <c r="BL589" s="15"/>
      <c r="BM589" s="15"/>
      <c r="BN589" s="15"/>
      <c r="BO589" s="15"/>
      <c r="BP589" s="15"/>
      <c r="BQ589" s="15"/>
      <c r="BR589" s="15"/>
      <c r="BS589" s="15"/>
      <c r="BT589" s="15"/>
      <c r="BU589" s="15"/>
      <c r="BV589" s="15"/>
      <c r="BW589" s="15"/>
      <c r="BX589" s="15"/>
      <c r="BY589" s="15"/>
      <c r="BZ589" s="15"/>
      <c r="CA589" s="15"/>
      <c r="CB589" s="15"/>
      <c r="CC589" s="15"/>
      <c r="CD589" s="15"/>
      <c r="CE589" s="15"/>
      <c r="CF589" s="15"/>
      <c r="CG589" s="15"/>
      <c r="CH589" s="15"/>
      <c r="CI589" s="15"/>
      <c r="CJ589" s="15"/>
      <c r="CK589" s="15"/>
      <c r="CL589" s="15"/>
      <c r="CM589" s="15"/>
      <c r="CN589" s="15"/>
      <c r="CO589" s="15"/>
      <c r="CP589" s="15"/>
      <c r="CQ589" s="15"/>
      <c r="CR589" s="15"/>
      <c r="CS589" s="15"/>
      <c r="CT589" s="15"/>
      <c r="CU589" s="15"/>
      <c r="CV589" s="15"/>
      <c r="CW589" s="15"/>
      <c r="CX589" s="15"/>
      <c r="CY589" s="15"/>
      <c r="CZ589" s="15"/>
      <c r="DA589" s="15"/>
      <c r="DB589" s="15"/>
      <c r="DC589" s="15"/>
      <c r="DD589" s="15"/>
      <c r="DE589" s="15"/>
      <c r="DF589" s="15"/>
      <c r="DG589" s="15"/>
      <c r="DH589" s="15"/>
      <c r="DI589" s="15"/>
      <c r="DJ589" s="15"/>
      <c r="DK589" s="15"/>
      <c r="DL589" s="15"/>
      <c r="DM589" s="15"/>
      <c r="DN589" s="15"/>
      <c r="DO589" s="15"/>
      <c r="DP589" s="15"/>
      <c r="DQ589" s="15"/>
      <c r="DR589" s="15"/>
      <c r="DS589" s="15"/>
      <c r="DT589" s="15"/>
      <c r="DU589" s="15"/>
      <c r="DV589" s="15"/>
      <c r="DW589" s="15"/>
      <c r="DX589" s="15"/>
      <c r="DY589" s="15"/>
      <c r="DZ589" s="15"/>
      <c r="EA589" s="15"/>
      <c r="EB589" s="15"/>
      <c r="EC589" s="15"/>
      <c r="ED589" s="15"/>
      <c r="EE589" s="15"/>
      <c r="EF589" s="15"/>
      <c r="EG589" s="15"/>
      <c r="EH589" s="15"/>
      <c r="EI589" s="15"/>
      <c r="EJ589" s="15"/>
      <c r="EK589" s="15"/>
      <c r="EL589" s="15"/>
      <c r="EM589" s="15"/>
      <c r="EN589" s="15"/>
      <c r="EO589" s="15"/>
      <c r="EP589" s="15"/>
      <c r="EQ589" s="15"/>
      <c r="ER589" s="15"/>
      <c r="ES589" s="15"/>
      <c r="ET589" s="15"/>
      <c r="EU589" s="15"/>
      <c r="EV589" s="15"/>
      <c r="EW589" s="15"/>
      <c r="EX589" s="15"/>
      <c r="EY589" s="15"/>
      <c r="EZ589" s="15"/>
      <c r="FA589" s="15"/>
      <c r="FB589" s="15"/>
      <c r="FC589" s="15"/>
      <c r="FD589" s="15"/>
      <c r="FE589" s="15"/>
      <c r="FF589" s="15"/>
      <c r="FG589" s="15"/>
      <c r="FH589" s="15"/>
      <c r="FI589" s="15"/>
      <c r="FJ589" s="15"/>
      <c r="FK589" s="15"/>
      <c r="FL589" s="15"/>
      <c r="FM589" s="15"/>
      <c r="FN589" s="15"/>
      <c r="FO589" s="15"/>
      <c r="FP589" s="15"/>
      <c r="FQ589" s="15"/>
      <c r="FR589" s="15"/>
      <c r="FS589" s="15"/>
      <c r="FT589" s="15"/>
      <c r="FU589" s="15"/>
      <c r="FV589" s="15"/>
      <c r="FW589" s="15"/>
      <c r="FX589" s="15"/>
      <c r="FY589" s="15"/>
      <c r="FZ589" s="15"/>
      <c r="GA589" s="15"/>
      <c r="GB589" s="15"/>
      <c r="GC589" s="15"/>
      <c r="GD589" s="15"/>
      <c r="GE589" s="15"/>
      <c r="GF589" s="15"/>
      <c r="GG589" s="15"/>
      <c r="GH589" s="15"/>
      <c r="GI589" s="15"/>
      <c r="GJ589" s="15"/>
      <c r="GK589" s="15"/>
      <c r="GL589" s="15"/>
      <c r="GM589" s="15"/>
      <c r="GN589" s="15"/>
      <c r="GO589" s="15"/>
      <c r="GP589" s="15"/>
      <c r="GQ589" s="15"/>
      <c r="GR589" s="15"/>
      <c r="GS589" s="15"/>
      <c r="GT589" s="15"/>
      <c r="GU589" s="15"/>
      <c r="GV589" s="15"/>
      <c r="GW589" s="15"/>
      <c r="GX589" s="15"/>
      <c r="GY589" s="15"/>
      <c r="GZ589" s="15"/>
      <c r="HA589" s="15"/>
      <c r="HB589" s="15"/>
      <c r="HC589" s="15"/>
      <c r="HD589" s="15"/>
      <c r="HE589" s="15"/>
      <c r="HF589" s="15"/>
      <c r="HG589" s="15"/>
      <c r="HH589" s="15"/>
      <c r="HI589" s="15"/>
      <c r="HJ589" s="15"/>
      <c r="HK589" s="15"/>
      <c r="HL589" s="15"/>
      <c r="HM589" s="15"/>
      <c r="HN589" s="15"/>
      <c r="HO589" s="15"/>
      <c r="HP589" s="15"/>
      <c r="HQ589" s="15"/>
      <c r="HR589" s="15"/>
      <c r="HS589" s="15"/>
      <c r="HT589" s="15"/>
      <c r="HU589" s="15"/>
      <c r="HV589" s="15"/>
      <c r="HW589" s="15"/>
      <c r="HX589" s="15"/>
      <c r="HY589" s="15"/>
      <c r="HZ589" s="15"/>
      <c r="IA589" s="15"/>
      <c r="IB589" s="15"/>
      <c r="IC589" s="15"/>
      <c r="ID589" s="15"/>
      <c r="IE589" s="15"/>
      <c r="IF589" s="15"/>
      <c r="IG589" s="15"/>
      <c r="IH589" s="15"/>
      <c r="II589" s="15"/>
      <c r="IJ589" s="15"/>
      <c r="IK589" s="15"/>
      <c r="IL589" s="15"/>
      <c r="IM589" s="15"/>
      <c r="IN589" s="15"/>
      <c r="IO589" s="15"/>
      <c r="IP589" s="15"/>
      <c r="IQ589" s="15"/>
      <c r="IR589" s="15"/>
      <c r="IS589" s="15"/>
      <c r="IT589" s="15"/>
      <c r="IU589" s="15"/>
      <c r="IV589" s="15"/>
      <c r="IW589" s="15"/>
    </row>
    <row r="590" spans="1:257" s="81" customFormat="1">
      <c r="A590" s="16" t="s">
        <v>409</v>
      </c>
      <c r="B590" s="22" t="s">
        <v>182</v>
      </c>
      <c r="C590" s="22" t="s">
        <v>9</v>
      </c>
      <c r="D590" s="17"/>
      <c r="E590" s="18"/>
      <c r="F590" s="19">
        <f>F591+F645</f>
        <v>41518744.470000006</v>
      </c>
      <c r="G590" s="19">
        <f t="shared" si="75"/>
        <v>0</v>
      </c>
      <c r="H590" s="19">
        <f>H591+H645</f>
        <v>41518744.470000006</v>
      </c>
      <c r="I590" s="19">
        <f t="shared" si="75"/>
        <v>0</v>
      </c>
      <c r="J590" s="19">
        <f>J591+J645</f>
        <v>40968931.949999996</v>
      </c>
      <c r="K590" s="19">
        <f t="shared" si="75"/>
        <v>0</v>
      </c>
      <c r="L590" s="80">
        <f t="shared" si="74"/>
        <v>0.98675748684073805</v>
      </c>
      <c r="M590" s="80"/>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c r="BK590" s="15"/>
      <c r="BL590" s="15"/>
      <c r="BM590" s="15"/>
      <c r="BN590" s="15"/>
      <c r="BO590" s="15"/>
      <c r="BP590" s="15"/>
      <c r="BQ590" s="15"/>
      <c r="BR590" s="15"/>
      <c r="BS590" s="15"/>
      <c r="BT590" s="15"/>
      <c r="BU590" s="15"/>
      <c r="BV590" s="15"/>
      <c r="BW590" s="15"/>
      <c r="BX590" s="15"/>
      <c r="BY590" s="15"/>
      <c r="BZ590" s="15"/>
      <c r="CA590" s="15"/>
      <c r="CB590" s="15"/>
      <c r="CC590" s="15"/>
      <c r="CD590" s="15"/>
      <c r="CE590" s="15"/>
      <c r="CF590" s="15"/>
      <c r="CG590" s="15"/>
      <c r="CH590" s="15"/>
      <c r="CI590" s="15"/>
      <c r="CJ590" s="15"/>
      <c r="CK590" s="15"/>
      <c r="CL590" s="15"/>
      <c r="CM590" s="15"/>
      <c r="CN590" s="15"/>
      <c r="CO590" s="15"/>
      <c r="CP590" s="15"/>
      <c r="CQ590" s="15"/>
      <c r="CR590" s="15"/>
      <c r="CS590" s="15"/>
      <c r="CT590" s="15"/>
      <c r="CU590" s="15"/>
      <c r="CV590" s="15"/>
      <c r="CW590" s="15"/>
      <c r="CX590" s="15"/>
      <c r="CY590" s="15"/>
      <c r="CZ590" s="15"/>
      <c r="DA590" s="15"/>
      <c r="DB590" s="15"/>
      <c r="DC590" s="15"/>
      <c r="DD590" s="15"/>
      <c r="DE590" s="15"/>
      <c r="DF590" s="15"/>
      <c r="DG590" s="15"/>
      <c r="DH590" s="15"/>
      <c r="DI590" s="15"/>
      <c r="DJ590" s="15"/>
      <c r="DK590" s="15"/>
      <c r="DL590" s="15"/>
      <c r="DM590" s="15"/>
      <c r="DN590" s="15"/>
      <c r="DO590" s="15"/>
      <c r="DP590" s="15"/>
      <c r="DQ590" s="15"/>
      <c r="DR590" s="15"/>
      <c r="DS590" s="15"/>
      <c r="DT590" s="15"/>
      <c r="DU590" s="15"/>
      <c r="DV590" s="15"/>
      <c r="DW590" s="15"/>
      <c r="DX590" s="15"/>
      <c r="DY590" s="15"/>
      <c r="DZ590" s="15"/>
      <c r="EA590" s="15"/>
      <c r="EB590" s="15"/>
      <c r="EC590" s="15"/>
      <c r="ED590" s="15"/>
      <c r="EE590" s="15"/>
      <c r="EF590" s="15"/>
      <c r="EG590" s="15"/>
      <c r="EH590" s="15"/>
      <c r="EI590" s="15"/>
      <c r="EJ590" s="15"/>
      <c r="EK590" s="15"/>
      <c r="EL590" s="15"/>
      <c r="EM590" s="15"/>
      <c r="EN590" s="15"/>
      <c r="EO590" s="15"/>
      <c r="EP590" s="15"/>
      <c r="EQ590" s="15"/>
      <c r="ER590" s="15"/>
      <c r="ES590" s="15"/>
      <c r="ET590" s="15"/>
      <c r="EU590" s="15"/>
      <c r="EV590" s="15"/>
      <c r="EW590" s="15"/>
      <c r="EX590" s="15"/>
      <c r="EY590" s="15"/>
      <c r="EZ590" s="15"/>
      <c r="FA590" s="15"/>
      <c r="FB590" s="15"/>
      <c r="FC590" s="15"/>
      <c r="FD590" s="15"/>
      <c r="FE590" s="15"/>
      <c r="FF590" s="15"/>
      <c r="FG590" s="15"/>
      <c r="FH590" s="15"/>
      <c r="FI590" s="15"/>
      <c r="FJ590" s="15"/>
      <c r="FK590" s="15"/>
      <c r="FL590" s="15"/>
      <c r="FM590" s="15"/>
      <c r="FN590" s="15"/>
      <c r="FO590" s="15"/>
      <c r="FP590" s="15"/>
      <c r="FQ590" s="15"/>
      <c r="FR590" s="15"/>
      <c r="FS590" s="15"/>
      <c r="FT590" s="15"/>
      <c r="FU590" s="15"/>
      <c r="FV590" s="15"/>
      <c r="FW590" s="15"/>
      <c r="FX590" s="15"/>
      <c r="FY590" s="15"/>
      <c r="FZ590" s="15"/>
      <c r="GA590" s="15"/>
      <c r="GB590" s="15"/>
      <c r="GC590" s="15"/>
      <c r="GD590" s="15"/>
      <c r="GE590" s="15"/>
      <c r="GF590" s="15"/>
      <c r="GG590" s="15"/>
      <c r="GH590" s="15"/>
      <c r="GI590" s="15"/>
      <c r="GJ590" s="15"/>
      <c r="GK590" s="15"/>
      <c r="GL590" s="15"/>
      <c r="GM590" s="15"/>
      <c r="GN590" s="15"/>
      <c r="GO590" s="15"/>
      <c r="GP590" s="15"/>
      <c r="GQ590" s="15"/>
      <c r="GR590" s="15"/>
      <c r="GS590" s="15"/>
      <c r="GT590" s="15"/>
      <c r="GU590" s="15"/>
      <c r="GV590" s="15"/>
      <c r="GW590" s="15"/>
      <c r="GX590" s="15"/>
      <c r="GY590" s="15"/>
      <c r="GZ590" s="15"/>
      <c r="HA590" s="15"/>
      <c r="HB590" s="15"/>
      <c r="HC590" s="15"/>
      <c r="HD590" s="15"/>
      <c r="HE590" s="15"/>
      <c r="HF590" s="15"/>
      <c r="HG590" s="15"/>
      <c r="HH590" s="15"/>
      <c r="HI590" s="15"/>
      <c r="HJ590" s="15"/>
      <c r="HK590" s="15"/>
      <c r="HL590" s="15"/>
      <c r="HM590" s="15"/>
      <c r="HN590" s="15"/>
      <c r="HO590" s="15"/>
      <c r="HP590" s="15"/>
      <c r="HQ590" s="15"/>
      <c r="HR590" s="15"/>
      <c r="HS590" s="15"/>
      <c r="HT590" s="15"/>
      <c r="HU590" s="15"/>
      <c r="HV590" s="15"/>
      <c r="HW590" s="15"/>
      <c r="HX590" s="15"/>
      <c r="HY590" s="15"/>
      <c r="HZ590" s="15"/>
      <c r="IA590" s="15"/>
      <c r="IB590" s="15"/>
      <c r="IC590" s="15"/>
      <c r="ID590" s="15"/>
      <c r="IE590" s="15"/>
      <c r="IF590" s="15"/>
      <c r="IG590" s="15"/>
      <c r="IH590" s="15"/>
      <c r="II590" s="15"/>
      <c r="IJ590" s="15"/>
      <c r="IK590" s="15"/>
      <c r="IL590" s="15"/>
      <c r="IM590" s="15"/>
      <c r="IN590" s="15"/>
      <c r="IO590" s="15"/>
      <c r="IP590" s="15"/>
      <c r="IQ590" s="15"/>
      <c r="IR590" s="15"/>
      <c r="IS590" s="15"/>
      <c r="IT590" s="15"/>
      <c r="IU590" s="15"/>
      <c r="IV590" s="15"/>
      <c r="IW590" s="15"/>
    </row>
    <row r="591" spans="1:257" ht="16.5" customHeight="1">
      <c r="A591" s="33" t="s">
        <v>253</v>
      </c>
      <c r="B591" s="26" t="s">
        <v>182</v>
      </c>
      <c r="C591" s="26" t="s">
        <v>9</v>
      </c>
      <c r="D591" s="42" t="s">
        <v>363</v>
      </c>
      <c r="E591" s="43"/>
      <c r="F591" s="46">
        <f t="shared" ref="F591:K591" si="76">F612+F592+F637</f>
        <v>41425504.470000006</v>
      </c>
      <c r="G591" s="46">
        <f t="shared" si="76"/>
        <v>0</v>
      </c>
      <c r="H591" s="46">
        <f t="shared" si="76"/>
        <v>41425504.470000006</v>
      </c>
      <c r="I591" s="46">
        <f t="shared" si="76"/>
        <v>0</v>
      </c>
      <c r="J591" s="46">
        <f t="shared" si="76"/>
        <v>40875691.949999996</v>
      </c>
      <c r="K591" s="46">
        <f t="shared" si="76"/>
        <v>0</v>
      </c>
      <c r="L591" s="79">
        <f t="shared" si="74"/>
        <v>0.98672768076009354</v>
      </c>
      <c r="M591" s="79"/>
    </row>
    <row r="592" spans="1:257" ht="65.25" customHeight="1">
      <c r="A592" s="33" t="s">
        <v>364</v>
      </c>
      <c r="B592" s="26" t="s">
        <v>182</v>
      </c>
      <c r="C592" s="26" t="s">
        <v>9</v>
      </c>
      <c r="D592" s="26" t="s">
        <v>365</v>
      </c>
      <c r="E592" s="43"/>
      <c r="F592" s="46">
        <f t="shared" ref="F592:K592" si="77">F593+F602+F607</f>
        <v>172347</v>
      </c>
      <c r="G592" s="46">
        <f t="shared" si="77"/>
        <v>0</v>
      </c>
      <c r="H592" s="46">
        <f t="shared" si="77"/>
        <v>172347</v>
      </c>
      <c r="I592" s="46">
        <f t="shared" si="77"/>
        <v>0</v>
      </c>
      <c r="J592" s="46">
        <f t="shared" si="77"/>
        <v>172347</v>
      </c>
      <c r="K592" s="46">
        <f t="shared" si="77"/>
        <v>0</v>
      </c>
      <c r="L592" s="79">
        <f t="shared" si="74"/>
        <v>1</v>
      </c>
      <c r="M592" s="79"/>
    </row>
    <row r="593" spans="1:13" ht="33.6" customHeight="1">
      <c r="A593" s="36" t="s">
        <v>410</v>
      </c>
      <c r="B593" s="26" t="s">
        <v>182</v>
      </c>
      <c r="C593" s="26" t="s">
        <v>9</v>
      </c>
      <c r="D593" s="26" t="s">
        <v>411</v>
      </c>
      <c r="E593" s="43"/>
      <c r="F593" s="46">
        <f t="shared" ref="F593:K593" si="78">F594+F598+F600+F596</f>
        <v>172347</v>
      </c>
      <c r="G593" s="46">
        <f t="shared" si="78"/>
        <v>0</v>
      </c>
      <c r="H593" s="46">
        <f t="shared" si="78"/>
        <v>172347</v>
      </c>
      <c r="I593" s="46">
        <f t="shared" si="78"/>
        <v>0</v>
      </c>
      <c r="J593" s="46">
        <f t="shared" si="78"/>
        <v>172347</v>
      </c>
      <c r="K593" s="46">
        <f t="shared" si="78"/>
        <v>0</v>
      </c>
      <c r="L593" s="79">
        <f t="shared" si="74"/>
        <v>1</v>
      </c>
      <c r="M593" s="79"/>
    </row>
    <row r="594" spans="1:13" ht="23.45" customHeight="1">
      <c r="A594" s="32" t="s">
        <v>99</v>
      </c>
      <c r="B594" s="26" t="s">
        <v>182</v>
      </c>
      <c r="C594" s="26" t="s">
        <v>9</v>
      </c>
      <c r="D594" s="26" t="s">
        <v>412</v>
      </c>
      <c r="E594" s="43"/>
      <c r="F594" s="46">
        <f>F595</f>
        <v>172347</v>
      </c>
      <c r="G594" s="46"/>
      <c r="H594" s="46">
        <f>H595</f>
        <v>172347</v>
      </c>
      <c r="I594" s="46"/>
      <c r="J594" s="46">
        <f>J595</f>
        <v>172347</v>
      </c>
      <c r="K594" s="46"/>
      <c r="L594" s="79">
        <f t="shared" si="74"/>
        <v>1</v>
      </c>
      <c r="M594" s="79"/>
    </row>
    <row r="595" spans="1:13" ht="39" customHeight="1">
      <c r="A595" s="25" t="s">
        <v>107</v>
      </c>
      <c r="B595" s="26" t="s">
        <v>182</v>
      </c>
      <c r="C595" s="26" t="s">
        <v>9</v>
      </c>
      <c r="D595" s="26" t="s">
        <v>412</v>
      </c>
      <c r="E595" s="43" t="s">
        <v>109</v>
      </c>
      <c r="F595" s="46">
        <v>172347</v>
      </c>
      <c r="G595" s="46"/>
      <c r="H595" s="46">
        <v>172347</v>
      </c>
      <c r="I595" s="46"/>
      <c r="J595" s="46">
        <v>172347</v>
      </c>
      <c r="K595" s="46"/>
      <c r="L595" s="79">
        <f t="shared" si="74"/>
        <v>1</v>
      </c>
      <c r="M595" s="79"/>
    </row>
    <row r="596" spans="1:13" ht="17.25" hidden="1" customHeight="1">
      <c r="A596" s="25" t="s">
        <v>413</v>
      </c>
      <c r="B596" s="26" t="s">
        <v>182</v>
      </c>
      <c r="C596" s="26" t="s">
        <v>9</v>
      </c>
      <c r="D596" s="26" t="s">
        <v>414</v>
      </c>
      <c r="E596" s="43"/>
      <c r="F596" s="46">
        <f t="shared" ref="F596:K596" si="79">F597</f>
        <v>0</v>
      </c>
      <c r="G596" s="46">
        <f t="shared" si="79"/>
        <v>0</v>
      </c>
      <c r="H596" s="46">
        <f t="shared" si="79"/>
        <v>0</v>
      </c>
      <c r="I596" s="46">
        <f t="shared" si="79"/>
        <v>0</v>
      </c>
      <c r="J596" s="46">
        <f t="shared" si="79"/>
        <v>0</v>
      </c>
      <c r="K596" s="46">
        <f t="shared" si="79"/>
        <v>0</v>
      </c>
      <c r="L596" s="79" t="e">
        <f t="shared" si="74"/>
        <v>#DIV/0!</v>
      </c>
      <c r="M596" s="79"/>
    </row>
    <row r="597" spans="1:13" ht="39" hidden="1" customHeight="1">
      <c r="A597" s="25" t="s">
        <v>107</v>
      </c>
      <c r="B597" s="26" t="s">
        <v>182</v>
      </c>
      <c r="C597" s="26" t="s">
        <v>9</v>
      </c>
      <c r="D597" s="26" t="s">
        <v>414</v>
      </c>
      <c r="E597" s="43" t="s">
        <v>109</v>
      </c>
      <c r="F597" s="46"/>
      <c r="G597" s="46"/>
      <c r="H597" s="46"/>
      <c r="I597" s="46"/>
      <c r="J597" s="46"/>
      <c r="K597" s="46"/>
      <c r="L597" s="79" t="e">
        <f t="shared" si="74"/>
        <v>#DIV/0!</v>
      </c>
      <c r="M597" s="79"/>
    </row>
    <row r="598" spans="1:13" ht="78.75" hidden="1">
      <c r="A598" s="25" t="s">
        <v>415</v>
      </c>
      <c r="B598" s="26" t="s">
        <v>182</v>
      </c>
      <c r="C598" s="26" t="s">
        <v>9</v>
      </c>
      <c r="D598" s="26" t="s">
        <v>416</v>
      </c>
      <c r="E598" s="43"/>
      <c r="F598" s="46">
        <f>F599</f>
        <v>0</v>
      </c>
      <c r="G598" s="46"/>
      <c r="H598" s="46">
        <f>H599</f>
        <v>0</v>
      </c>
      <c r="I598" s="46"/>
      <c r="J598" s="46">
        <f>J599</f>
        <v>0</v>
      </c>
      <c r="K598" s="46"/>
      <c r="L598" s="79" t="e">
        <f t="shared" si="74"/>
        <v>#DIV/0!</v>
      </c>
      <c r="M598" s="79"/>
    </row>
    <row r="599" spans="1:13" ht="39" hidden="1" customHeight="1">
      <c r="A599" s="25" t="s">
        <v>107</v>
      </c>
      <c r="B599" s="26" t="s">
        <v>182</v>
      </c>
      <c r="C599" s="26" t="s">
        <v>9</v>
      </c>
      <c r="D599" s="26" t="s">
        <v>416</v>
      </c>
      <c r="E599" s="43" t="s">
        <v>109</v>
      </c>
      <c r="F599" s="46"/>
      <c r="G599" s="46"/>
      <c r="H599" s="46"/>
      <c r="I599" s="46"/>
      <c r="J599" s="46"/>
      <c r="K599" s="46"/>
      <c r="L599" s="79" t="e">
        <f t="shared" si="74"/>
        <v>#DIV/0!</v>
      </c>
      <c r="M599" s="79"/>
    </row>
    <row r="600" spans="1:13" ht="64.5" hidden="1" customHeight="1">
      <c r="A600" s="25" t="s">
        <v>417</v>
      </c>
      <c r="B600" s="26" t="s">
        <v>182</v>
      </c>
      <c r="C600" s="26" t="s">
        <v>9</v>
      </c>
      <c r="D600" s="26" t="s">
        <v>418</v>
      </c>
      <c r="E600" s="43"/>
      <c r="F600" s="46">
        <f>F601</f>
        <v>0</v>
      </c>
      <c r="G600" s="46"/>
      <c r="H600" s="46">
        <f>H601</f>
        <v>0</v>
      </c>
      <c r="I600" s="46"/>
      <c r="J600" s="46">
        <f>J601</f>
        <v>0</v>
      </c>
      <c r="K600" s="46"/>
      <c r="L600" s="79" t="e">
        <f t="shared" si="74"/>
        <v>#DIV/0!</v>
      </c>
      <c r="M600" s="79"/>
    </row>
    <row r="601" spans="1:13" ht="39" hidden="1" customHeight="1">
      <c r="A601" s="25" t="s">
        <v>107</v>
      </c>
      <c r="B601" s="26" t="s">
        <v>182</v>
      </c>
      <c r="C601" s="26" t="s">
        <v>9</v>
      </c>
      <c r="D601" s="26" t="s">
        <v>418</v>
      </c>
      <c r="E601" s="43" t="s">
        <v>109</v>
      </c>
      <c r="F601" s="46"/>
      <c r="G601" s="46"/>
      <c r="H601" s="46"/>
      <c r="I601" s="46"/>
      <c r="J601" s="46"/>
      <c r="K601" s="46"/>
      <c r="L601" s="79" t="e">
        <f t="shared" si="74"/>
        <v>#DIV/0!</v>
      </c>
      <c r="M601" s="79"/>
    </row>
    <row r="602" spans="1:13" ht="30.95" hidden="1" customHeight="1">
      <c r="A602" s="36" t="s">
        <v>419</v>
      </c>
      <c r="B602" s="26" t="s">
        <v>182</v>
      </c>
      <c r="C602" s="26" t="s">
        <v>9</v>
      </c>
      <c r="D602" s="26" t="s">
        <v>420</v>
      </c>
      <c r="E602" s="43"/>
      <c r="F602" s="46">
        <f>F603+F605</f>
        <v>0</v>
      </c>
      <c r="G602" s="46"/>
      <c r="H602" s="46">
        <f>H603+H605</f>
        <v>0</v>
      </c>
      <c r="I602" s="46"/>
      <c r="J602" s="46">
        <f>J603+J605</f>
        <v>0</v>
      </c>
      <c r="K602" s="46"/>
      <c r="L602" s="79" t="e">
        <f t="shared" si="74"/>
        <v>#DIV/0!</v>
      </c>
      <c r="M602" s="79"/>
    </row>
    <row r="603" spans="1:13" ht="82.5" hidden="1" customHeight="1">
      <c r="A603" s="25" t="s">
        <v>421</v>
      </c>
      <c r="B603" s="26" t="s">
        <v>182</v>
      </c>
      <c r="C603" s="26" t="s">
        <v>9</v>
      </c>
      <c r="D603" s="26" t="s">
        <v>422</v>
      </c>
      <c r="E603" s="43"/>
      <c r="F603" s="46">
        <f>F604</f>
        <v>0</v>
      </c>
      <c r="G603" s="46"/>
      <c r="H603" s="46">
        <f>H604</f>
        <v>0</v>
      </c>
      <c r="I603" s="46"/>
      <c r="J603" s="46">
        <f>J604</f>
        <v>0</v>
      </c>
      <c r="K603" s="46"/>
      <c r="L603" s="79" t="e">
        <f t="shared" si="74"/>
        <v>#DIV/0!</v>
      </c>
      <c r="M603" s="79"/>
    </row>
    <row r="604" spans="1:13" ht="37.5" hidden="1" customHeight="1">
      <c r="A604" s="25" t="s">
        <v>107</v>
      </c>
      <c r="B604" s="26" t="s">
        <v>182</v>
      </c>
      <c r="C604" s="26" t="s">
        <v>9</v>
      </c>
      <c r="D604" s="26" t="s">
        <v>422</v>
      </c>
      <c r="E604" s="43" t="s">
        <v>109</v>
      </c>
      <c r="F604" s="46"/>
      <c r="G604" s="46"/>
      <c r="H604" s="46"/>
      <c r="I604" s="46"/>
      <c r="J604" s="46"/>
      <c r="K604" s="46"/>
      <c r="L604" s="79" t="e">
        <f t="shared" si="74"/>
        <v>#DIV/0!</v>
      </c>
      <c r="M604" s="79"/>
    </row>
    <row r="605" spans="1:13" ht="90.75" hidden="1" customHeight="1">
      <c r="A605" s="25" t="s">
        <v>417</v>
      </c>
      <c r="B605" s="26" t="s">
        <v>182</v>
      </c>
      <c r="C605" s="26" t="s">
        <v>9</v>
      </c>
      <c r="D605" s="26" t="s">
        <v>423</v>
      </c>
      <c r="E605" s="43"/>
      <c r="F605" s="46">
        <f>F606</f>
        <v>0</v>
      </c>
      <c r="G605" s="46"/>
      <c r="H605" s="46">
        <f>H606</f>
        <v>0</v>
      </c>
      <c r="I605" s="46"/>
      <c r="J605" s="46">
        <f>J606</f>
        <v>0</v>
      </c>
      <c r="K605" s="46"/>
      <c r="L605" s="79" t="e">
        <f t="shared" si="74"/>
        <v>#DIV/0!</v>
      </c>
      <c r="M605" s="79"/>
    </row>
    <row r="606" spans="1:13" ht="37.5" hidden="1" customHeight="1">
      <c r="A606" s="25" t="s">
        <v>107</v>
      </c>
      <c r="B606" s="26" t="s">
        <v>182</v>
      </c>
      <c r="C606" s="26" t="s">
        <v>9</v>
      </c>
      <c r="D606" s="26" t="s">
        <v>423</v>
      </c>
      <c r="E606" s="43" t="s">
        <v>109</v>
      </c>
      <c r="F606" s="46"/>
      <c r="G606" s="46"/>
      <c r="H606" s="46"/>
      <c r="I606" s="46"/>
      <c r="J606" s="46"/>
      <c r="K606" s="46"/>
      <c r="L606" s="79" t="e">
        <f t="shared" si="74"/>
        <v>#DIV/0!</v>
      </c>
      <c r="M606" s="79"/>
    </row>
    <row r="607" spans="1:13" ht="37.5" hidden="1" customHeight="1">
      <c r="A607" s="36" t="s">
        <v>424</v>
      </c>
      <c r="B607" s="26" t="s">
        <v>182</v>
      </c>
      <c r="C607" s="26" t="s">
        <v>9</v>
      </c>
      <c r="D607" s="26" t="s">
        <v>425</v>
      </c>
      <c r="E607" s="43"/>
      <c r="F607" s="46">
        <f>F610+F608</f>
        <v>0</v>
      </c>
      <c r="G607" s="46"/>
      <c r="H607" s="46">
        <f>H610+H608</f>
        <v>0</v>
      </c>
      <c r="I607" s="46"/>
      <c r="J607" s="46">
        <f>J610+J608</f>
        <v>0</v>
      </c>
      <c r="K607" s="46"/>
      <c r="L607" s="79" t="e">
        <f t="shared" si="74"/>
        <v>#DIV/0!</v>
      </c>
      <c r="M607" s="79"/>
    </row>
    <row r="608" spans="1:13" ht="37.5" hidden="1" customHeight="1">
      <c r="A608" s="25" t="s">
        <v>426</v>
      </c>
      <c r="B608" s="26" t="s">
        <v>182</v>
      </c>
      <c r="C608" s="26" t="s">
        <v>9</v>
      </c>
      <c r="D608" s="26" t="s">
        <v>427</v>
      </c>
      <c r="E608" s="43"/>
      <c r="F608" s="46">
        <f>F609</f>
        <v>0</v>
      </c>
      <c r="G608" s="46"/>
      <c r="H608" s="46">
        <f>H609</f>
        <v>0</v>
      </c>
      <c r="I608" s="46"/>
      <c r="J608" s="46">
        <f>J609</f>
        <v>0</v>
      </c>
      <c r="K608" s="46"/>
      <c r="L608" s="79" t="e">
        <f t="shared" si="74"/>
        <v>#DIV/0!</v>
      </c>
      <c r="M608" s="79"/>
    </row>
    <row r="609" spans="1:13" ht="37.5" hidden="1" customHeight="1">
      <c r="A609" s="28" t="s">
        <v>34</v>
      </c>
      <c r="B609" s="26" t="s">
        <v>182</v>
      </c>
      <c r="C609" s="26" t="s">
        <v>9</v>
      </c>
      <c r="D609" s="26" t="s">
        <v>427</v>
      </c>
      <c r="E609" s="43" t="s">
        <v>35</v>
      </c>
      <c r="F609" s="46"/>
      <c r="G609" s="46"/>
      <c r="H609" s="46"/>
      <c r="I609" s="46"/>
      <c r="J609" s="46"/>
      <c r="K609" s="46"/>
      <c r="L609" s="79" t="e">
        <f t="shared" si="74"/>
        <v>#DIV/0!</v>
      </c>
      <c r="M609" s="79"/>
    </row>
    <row r="610" spans="1:13" ht="37.5" hidden="1" customHeight="1">
      <c r="A610" s="25" t="s">
        <v>428</v>
      </c>
      <c r="B610" s="26" t="s">
        <v>182</v>
      </c>
      <c r="C610" s="26" t="s">
        <v>9</v>
      </c>
      <c r="D610" s="26" t="s">
        <v>429</v>
      </c>
      <c r="E610" s="43"/>
      <c r="F610" s="46">
        <f>F611</f>
        <v>0</v>
      </c>
      <c r="G610" s="46"/>
      <c r="H610" s="46">
        <f>H611</f>
        <v>0</v>
      </c>
      <c r="I610" s="46"/>
      <c r="J610" s="46">
        <f>J611</f>
        <v>0</v>
      </c>
      <c r="K610" s="46"/>
      <c r="L610" s="79" t="e">
        <f t="shared" si="74"/>
        <v>#DIV/0!</v>
      </c>
      <c r="M610" s="79"/>
    </row>
    <row r="611" spans="1:13" ht="37.5" hidden="1" customHeight="1">
      <c r="A611" s="28" t="s">
        <v>34</v>
      </c>
      <c r="B611" s="26" t="s">
        <v>182</v>
      </c>
      <c r="C611" s="26" t="s">
        <v>9</v>
      </c>
      <c r="D611" s="26" t="s">
        <v>429</v>
      </c>
      <c r="E611" s="43" t="s">
        <v>35</v>
      </c>
      <c r="F611" s="46">
        <v>0</v>
      </c>
      <c r="G611" s="46"/>
      <c r="H611" s="46">
        <v>0</v>
      </c>
      <c r="I611" s="46"/>
      <c r="J611" s="46">
        <v>0</v>
      </c>
      <c r="K611" s="46"/>
      <c r="L611" s="79" t="e">
        <f t="shared" si="74"/>
        <v>#DIV/0!</v>
      </c>
      <c r="M611" s="79"/>
    </row>
    <row r="612" spans="1:13" ht="30" customHeight="1">
      <c r="A612" s="33" t="s">
        <v>369</v>
      </c>
      <c r="B612" s="42" t="s">
        <v>182</v>
      </c>
      <c r="C612" s="42" t="s">
        <v>9</v>
      </c>
      <c r="D612" s="26" t="s">
        <v>370</v>
      </c>
      <c r="E612" s="43"/>
      <c r="F612" s="46">
        <f>F613+F622+F631+F634</f>
        <v>40913157.470000006</v>
      </c>
      <c r="G612" s="46">
        <f>G613+G622</f>
        <v>0</v>
      </c>
      <c r="H612" s="46">
        <f>H613+H622+H631+H634</f>
        <v>40913157.470000006</v>
      </c>
      <c r="I612" s="46">
        <f>I613+I622</f>
        <v>0</v>
      </c>
      <c r="J612" s="46">
        <f>J613+J622+J631+J634</f>
        <v>40374033.539999999</v>
      </c>
      <c r="K612" s="46">
        <f>K613+K622</f>
        <v>0</v>
      </c>
      <c r="L612" s="79">
        <f t="shared" si="74"/>
        <v>0.98682272492913004</v>
      </c>
      <c r="M612" s="79"/>
    </row>
    <row r="613" spans="1:13" ht="46.5" customHeight="1">
      <c r="A613" s="36" t="s">
        <v>430</v>
      </c>
      <c r="B613" s="42" t="s">
        <v>182</v>
      </c>
      <c r="C613" s="42" t="s">
        <v>9</v>
      </c>
      <c r="D613" s="26" t="s">
        <v>431</v>
      </c>
      <c r="E613" s="43"/>
      <c r="F613" s="46">
        <f t="shared" ref="F613:K613" si="80">F614+F618+F620+F616</f>
        <v>26097074.84</v>
      </c>
      <c r="G613" s="46">
        <f t="shared" si="80"/>
        <v>0</v>
      </c>
      <c r="H613" s="46">
        <f t="shared" si="80"/>
        <v>26097074.84</v>
      </c>
      <c r="I613" s="46">
        <f t="shared" si="80"/>
        <v>0</v>
      </c>
      <c r="J613" s="46">
        <f t="shared" si="80"/>
        <v>26079062.739999998</v>
      </c>
      <c r="K613" s="46">
        <f t="shared" si="80"/>
        <v>0</v>
      </c>
      <c r="L613" s="79">
        <f t="shared" si="74"/>
        <v>0.99930980387225643</v>
      </c>
      <c r="M613" s="79"/>
    </row>
    <row r="614" spans="1:13" ht="66" customHeight="1">
      <c r="A614" s="33" t="s">
        <v>106</v>
      </c>
      <c r="B614" s="42" t="s">
        <v>182</v>
      </c>
      <c r="C614" s="42" t="s">
        <v>9</v>
      </c>
      <c r="D614" s="42" t="s">
        <v>432</v>
      </c>
      <c r="E614" s="43"/>
      <c r="F614" s="46">
        <f>F615</f>
        <v>9876688</v>
      </c>
      <c r="G614" s="46"/>
      <c r="H614" s="46">
        <f>H615</f>
        <v>9876688</v>
      </c>
      <c r="I614" s="46"/>
      <c r="J614" s="46">
        <f>J615</f>
        <v>9876688</v>
      </c>
      <c r="K614" s="46"/>
      <c r="L614" s="79">
        <f t="shared" si="74"/>
        <v>1</v>
      </c>
      <c r="M614" s="79"/>
    </row>
    <row r="615" spans="1:13" ht="31.5" customHeight="1">
      <c r="A615" s="25" t="s">
        <v>107</v>
      </c>
      <c r="B615" s="42" t="s">
        <v>182</v>
      </c>
      <c r="C615" s="42" t="s">
        <v>9</v>
      </c>
      <c r="D615" s="42" t="s">
        <v>432</v>
      </c>
      <c r="E615" s="29" t="s">
        <v>109</v>
      </c>
      <c r="F615" s="27">
        <v>9876688</v>
      </c>
      <c r="G615" s="27"/>
      <c r="H615" s="27">
        <v>9876688</v>
      </c>
      <c r="I615" s="27"/>
      <c r="J615" s="27">
        <v>9876688</v>
      </c>
      <c r="K615" s="27"/>
      <c r="L615" s="79">
        <f t="shared" si="74"/>
        <v>1</v>
      </c>
      <c r="M615" s="79"/>
    </row>
    <row r="616" spans="1:13" ht="62.25" customHeight="1">
      <c r="A616" s="30" t="s">
        <v>20</v>
      </c>
      <c r="B616" s="42" t="s">
        <v>182</v>
      </c>
      <c r="C616" s="42" t="s">
        <v>9</v>
      </c>
      <c r="D616" s="42" t="s">
        <v>433</v>
      </c>
      <c r="E616" s="29"/>
      <c r="F616" s="27">
        <f>F617</f>
        <v>268174.84000000003</v>
      </c>
      <c r="G616" s="27"/>
      <c r="H616" s="27">
        <f>H617</f>
        <v>268174.84000000003</v>
      </c>
      <c r="I616" s="27"/>
      <c r="J616" s="27">
        <f>J617</f>
        <v>250162.74</v>
      </c>
      <c r="K616" s="27"/>
      <c r="L616" s="79">
        <f t="shared" si="74"/>
        <v>0.93283448961878734</v>
      </c>
      <c r="M616" s="79"/>
    </row>
    <row r="617" spans="1:13" ht="31.5" customHeight="1">
      <c r="A617" s="25" t="s">
        <v>107</v>
      </c>
      <c r="B617" s="42" t="s">
        <v>182</v>
      </c>
      <c r="C617" s="42" t="s">
        <v>9</v>
      </c>
      <c r="D617" s="42" t="s">
        <v>433</v>
      </c>
      <c r="E617" s="29" t="s">
        <v>109</v>
      </c>
      <c r="F617" s="27">
        <v>268174.84000000003</v>
      </c>
      <c r="G617" s="27"/>
      <c r="H617" s="27">
        <v>268174.84000000003</v>
      </c>
      <c r="I617" s="27"/>
      <c r="J617" s="27">
        <v>250162.74</v>
      </c>
      <c r="K617" s="27"/>
      <c r="L617" s="79">
        <f t="shared" si="74"/>
        <v>0.93283448961878734</v>
      </c>
      <c r="M617" s="79"/>
    </row>
    <row r="618" spans="1:13" ht="64.5" customHeight="1">
      <c r="A618" s="33" t="s">
        <v>108</v>
      </c>
      <c r="B618" s="44" t="s">
        <v>182</v>
      </c>
      <c r="C618" s="44" t="s">
        <v>9</v>
      </c>
      <c r="D618" s="44">
        <v>7420171100</v>
      </c>
      <c r="E618" s="43"/>
      <c r="F618" s="46">
        <f>F619</f>
        <v>15154601</v>
      </c>
      <c r="G618" s="46"/>
      <c r="H618" s="46">
        <f>H619</f>
        <v>15154601</v>
      </c>
      <c r="I618" s="46"/>
      <c r="J618" s="46">
        <f>J619</f>
        <v>15154601</v>
      </c>
      <c r="K618" s="46"/>
      <c r="L618" s="79">
        <f t="shared" si="74"/>
        <v>1</v>
      </c>
      <c r="M618" s="79"/>
    </row>
    <row r="619" spans="1:13" ht="35.25" customHeight="1">
      <c r="A619" s="25" t="s">
        <v>107</v>
      </c>
      <c r="B619" s="44" t="s">
        <v>182</v>
      </c>
      <c r="C619" s="44" t="s">
        <v>9</v>
      </c>
      <c r="D619" s="44">
        <v>7420171100</v>
      </c>
      <c r="E619" s="43" t="s">
        <v>109</v>
      </c>
      <c r="F619" s="46">
        <v>15154601</v>
      </c>
      <c r="G619" s="46"/>
      <c r="H619" s="46">
        <v>15154601</v>
      </c>
      <c r="I619" s="46"/>
      <c r="J619" s="46">
        <v>15154601</v>
      </c>
      <c r="K619" s="46"/>
      <c r="L619" s="79">
        <f t="shared" si="74"/>
        <v>1</v>
      </c>
      <c r="M619" s="79"/>
    </row>
    <row r="620" spans="1:13" ht="48" customHeight="1">
      <c r="A620" s="25" t="s">
        <v>434</v>
      </c>
      <c r="B620" s="42" t="s">
        <v>182</v>
      </c>
      <c r="C620" s="42" t="s">
        <v>9</v>
      </c>
      <c r="D620" s="44" t="s">
        <v>435</v>
      </c>
      <c r="E620" s="43"/>
      <c r="F620" s="46">
        <f>F621</f>
        <v>797611</v>
      </c>
      <c r="G620" s="46"/>
      <c r="H620" s="46">
        <f>H621</f>
        <v>797611</v>
      </c>
      <c r="I620" s="46"/>
      <c r="J620" s="46">
        <f>J621</f>
        <v>797611</v>
      </c>
      <c r="K620" s="46"/>
      <c r="L620" s="79">
        <f t="shared" si="74"/>
        <v>1</v>
      </c>
      <c r="M620" s="79"/>
    </row>
    <row r="621" spans="1:13" ht="35.25" customHeight="1">
      <c r="A621" s="25" t="s">
        <v>107</v>
      </c>
      <c r="B621" s="42" t="s">
        <v>182</v>
      </c>
      <c r="C621" s="42" t="s">
        <v>9</v>
      </c>
      <c r="D621" s="44" t="s">
        <v>435</v>
      </c>
      <c r="E621" s="43" t="s">
        <v>109</v>
      </c>
      <c r="F621" s="46">
        <v>797611</v>
      </c>
      <c r="G621" s="46"/>
      <c r="H621" s="46">
        <v>797611</v>
      </c>
      <c r="I621" s="46"/>
      <c r="J621" s="46">
        <v>797611</v>
      </c>
      <c r="K621" s="46"/>
      <c r="L621" s="79">
        <f t="shared" si="74"/>
        <v>1</v>
      </c>
      <c r="M621" s="79"/>
    </row>
    <row r="622" spans="1:13" ht="33.75" customHeight="1">
      <c r="A622" s="36" t="s">
        <v>436</v>
      </c>
      <c r="B622" s="42" t="s">
        <v>182</v>
      </c>
      <c r="C622" s="42" t="s">
        <v>9</v>
      </c>
      <c r="D622" s="26" t="s">
        <v>437</v>
      </c>
      <c r="E622" s="43"/>
      <c r="F622" s="46">
        <f>F623+F627+F629+F625</f>
        <v>14244583</v>
      </c>
      <c r="G622" s="27"/>
      <c r="H622" s="46">
        <f>H623+H627+H629+H625</f>
        <v>14244583</v>
      </c>
      <c r="I622" s="27"/>
      <c r="J622" s="46">
        <f>J623+J627+J629+J625</f>
        <v>14223970.800000001</v>
      </c>
      <c r="K622" s="27"/>
      <c r="L622" s="79">
        <f t="shared" si="74"/>
        <v>0.99855297975377733</v>
      </c>
      <c r="M622" s="79"/>
    </row>
    <row r="623" spans="1:13" ht="66.75" customHeight="1">
      <c r="A623" s="33" t="s">
        <v>106</v>
      </c>
      <c r="B623" s="42" t="s">
        <v>182</v>
      </c>
      <c r="C623" s="42" t="s">
        <v>9</v>
      </c>
      <c r="D623" s="42" t="s">
        <v>438</v>
      </c>
      <c r="E623" s="43"/>
      <c r="F623" s="46">
        <f>F624</f>
        <v>4790177</v>
      </c>
      <c r="G623" s="27"/>
      <c r="H623" s="46">
        <f>H624</f>
        <v>4790177</v>
      </c>
      <c r="I623" s="27"/>
      <c r="J623" s="46">
        <f>J624</f>
        <v>4790177</v>
      </c>
      <c r="K623" s="27"/>
      <c r="L623" s="79">
        <f t="shared" si="74"/>
        <v>1</v>
      </c>
      <c r="M623" s="79"/>
    </row>
    <row r="624" spans="1:13" ht="39.75" customHeight="1">
      <c r="A624" s="25" t="s">
        <v>107</v>
      </c>
      <c r="B624" s="42" t="s">
        <v>182</v>
      </c>
      <c r="C624" s="42" t="s">
        <v>9</v>
      </c>
      <c r="D624" s="42" t="s">
        <v>438</v>
      </c>
      <c r="E624" s="29" t="s">
        <v>109</v>
      </c>
      <c r="F624" s="46">
        <v>4790177</v>
      </c>
      <c r="G624" s="27"/>
      <c r="H624" s="46">
        <v>4790177</v>
      </c>
      <c r="I624" s="27"/>
      <c r="J624" s="46">
        <v>4790177</v>
      </c>
      <c r="K624" s="27"/>
      <c r="L624" s="79">
        <f t="shared" si="74"/>
        <v>1</v>
      </c>
      <c r="M624" s="79"/>
    </row>
    <row r="625" spans="1:13" ht="62.25" customHeight="1">
      <c r="A625" s="30" t="s">
        <v>20</v>
      </c>
      <c r="B625" s="42" t="s">
        <v>182</v>
      </c>
      <c r="C625" s="42" t="s">
        <v>9</v>
      </c>
      <c r="D625" s="42" t="s">
        <v>439</v>
      </c>
      <c r="E625" s="29"/>
      <c r="F625" s="46">
        <f>F626</f>
        <v>50000</v>
      </c>
      <c r="G625" s="27"/>
      <c r="H625" s="46">
        <f>H626</f>
        <v>50000</v>
      </c>
      <c r="I625" s="27"/>
      <c r="J625" s="46">
        <f>J626</f>
        <v>29387.8</v>
      </c>
      <c r="K625" s="27"/>
      <c r="L625" s="79">
        <f t="shared" si="74"/>
        <v>0.58775599999999995</v>
      </c>
      <c r="M625" s="79"/>
    </row>
    <row r="626" spans="1:13" ht="33" customHeight="1">
      <c r="A626" s="25" t="s">
        <v>107</v>
      </c>
      <c r="B626" s="42" t="s">
        <v>182</v>
      </c>
      <c r="C626" s="42" t="s">
        <v>9</v>
      </c>
      <c r="D626" s="42" t="s">
        <v>439</v>
      </c>
      <c r="E626" s="29" t="s">
        <v>109</v>
      </c>
      <c r="F626" s="46">
        <v>50000</v>
      </c>
      <c r="G626" s="27"/>
      <c r="H626" s="46">
        <v>50000</v>
      </c>
      <c r="I626" s="27"/>
      <c r="J626" s="46">
        <v>29387.8</v>
      </c>
      <c r="K626" s="27"/>
      <c r="L626" s="79">
        <f t="shared" si="74"/>
        <v>0.58775599999999995</v>
      </c>
      <c r="M626" s="79"/>
    </row>
    <row r="627" spans="1:13" ht="66.75" customHeight="1">
      <c r="A627" s="33" t="s">
        <v>108</v>
      </c>
      <c r="B627" s="44" t="s">
        <v>182</v>
      </c>
      <c r="C627" s="44" t="s">
        <v>9</v>
      </c>
      <c r="D627" s="44">
        <v>7420371100</v>
      </c>
      <c r="E627" s="43"/>
      <c r="F627" s="46">
        <f>F628</f>
        <v>8934186</v>
      </c>
      <c r="G627" s="27"/>
      <c r="H627" s="46">
        <f>H628</f>
        <v>8934186</v>
      </c>
      <c r="I627" s="27"/>
      <c r="J627" s="46">
        <f>J628</f>
        <v>8934186</v>
      </c>
      <c r="K627" s="27"/>
      <c r="L627" s="79">
        <f t="shared" si="74"/>
        <v>1</v>
      </c>
      <c r="M627" s="79"/>
    </row>
    <row r="628" spans="1:13" ht="39.75" customHeight="1">
      <c r="A628" s="25" t="s">
        <v>107</v>
      </c>
      <c r="B628" s="44" t="s">
        <v>182</v>
      </c>
      <c r="C628" s="44" t="s">
        <v>9</v>
      </c>
      <c r="D628" s="44">
        <v>7420371100</v>
      </c>
      <c r="E628" s="43" t="s">
        <v>109</v>
      </c>
      <c r="F628" s="46">
        <v>8934186</v>
      </c>
      <c r="G628" s="27"/>
      <c r="H628" s="46">
        <v>8934186</v>
      </c>
      <c r="I628" s="27"/>
      <c r="J628" s="46">
        <v>8934186</v>
      </c>
      <c r="K628" s="27"/>
      <c r="L628" s="79">
        <f t="shared" si="74"/>
        <v>1</v>
      </c>
      <c r="M628" s="79"/>
    </row>
    <row r="629" spans="1:13" ht="48" customHeight="1">
      <c r="A629" s="25" t="s">
        <v>434</v>
      </c>
      <c r="B629" s="44" t="s">
        <v>182</v>
      </c>
      <c r="C629" s="44" t="s">
        <v>9</v>
      </c>
      <c r="D629" s="44" t="s">
        <v>440</v>
      </c>
      <c r="E629" s="43"/>
      <c r="F629" s="46">
        <f>F630</f>
        <v>470220</v>
      </c>
      <c r="G629" s="27"/>
      <c r="H629" s="46">
        <f>H630</f>
        <v>470220</v>
      </c>
      <c r="I629" s="27"/>
      <c r="J629" s="46">
        <f>J630</f>
        <v>470220</v>
      </c>
      <c r="K629" s="27"/>
      <c r="L629" s="79">
        <f t="shared" si="74"/>
        <v>1</v>
      </c>
      <c r="M629" s="79"/>
    </row>
    <row r="630" spans="1:13" ht="39.75" customHeight="1">
      <c r="A630" s="25" t="s">
        <v>107</v>
      </c>
      <c r="B630" s="44" t="s">
        <v>182</v>
      </c>
      <c r="C630" s="44" t="s">
        <v>9</v>
      </c>
      <c r="D630" s="44" t="s">
        <v>440</v>
      </c>
      <c r="E630" s="43" t="s">
        <v>109</v>
      </c>
      <c r="F630" s="46">
        <v>470220</v>
      </c>
      <c r="G630" s="27"/>
      <c r="H630" s="46">
        <v>470220</v>
      </c>
      <c r="I630" s="27"/>
      <c r="J630" s="46">
        <v>470220</v>
      </c>
      <c r="K630" s="27"/>
      <c r="L630" s="79">
        <f t="shared" si="74"/>
        <v>1</v>
      </c>
      <c r="M630" s="79"/>
    </row>
    <row r="631" spans="1:13" ht="39.75" customHeight="1">
      <c r="A631" s="25" t="s">
        <v>441</v>
      </c>
      <c r="B631" s="44" t="s">
        <v>182</v>
      </c>
      <c r="C631" s="44" t="s">
        <v>9</v>
      </c>
      <c r="D631" s="44">
        <v>7420400000</v>
      </c>
      <c r="E631" s="43"/>
      <c r="F631" s="46">
        <f t="shared" ref="F631:J635" si="81">F632</f>
        <v>100000</v>
      </c>
      <c r="G631" s="27"/>
      <c r="H631" s="46">
        <f t="shared" si="81"/>
        <v>100000</v>
      </c>
      <c r="I631" s="27"/>
      <c r="J631" s="46">
        <f t="shared" si="81"/>
        <v>71000</v>
      </c>
      <c r="K631" s="27"/>
      <c r="L631" s="79">
        <f t="shared" si="74"/>
        <v>0.71</v>
      </c>
      <c r="M631" s="79"/>
    </row>
    <row r="632" spans="1:13" ht="29.25" customHeight="1">
      <c r="A632" s="33" t="s">
        <v>99</v>
      </c>
      <c r="B632" s="44" t="s">
        <v>182</v>
      </c>
      <c r="C632" s="44" t="s">
        <v>9</v>
      </c>
      <c r="D632" s="44">
        <v>7420429990</v>
      </c>
      <c r="E632" s="43"/>
      <c r="F632" s="46">
        <f t="shared" si="81"/>
        <v>100000</v>
      </c>
      <c r="G632" s="27"/>
      <c r="H632" s="46">
        <f t="shared" si="81"/>
        <v>100000</v>
      </c>
      <c r="I632" s="27"/>
      <c r="J632" s="46">
        <f t="shared" si="81"/>
        <v>71000</v>
      </c>
      <c r="K632" s="27"/>
      <c r="L632" s="79">
        <f t="shared" si="74"/>
        <v>0.71</v>
      </c>
      <c r="M632" s="79"/>
    </row>
    <row r="633" spans="1:13" ht="39.75" customHeight="1">
      <c r="A633" s="28" t="s">
        <v>34</v>
      </c>
      <c r="B633" s="44" t="s">
        <v>182</v>
      </c>
      <c r="C633" s="44" t="s">
        <v>9</v>
      </c>
      <c r="D633" s="44">
        <v>7420429990</v>
      </c>
      <c r="E633" s="43" t="s">
        <v>35</v>
      </c>
      <c r="F633" s="46">
        <v>100000</v>
      </c>
      <c r="G633" s="27"/>
      <c r="H633" s="46">
        <v>100000</v>
      </c>
      <c r="I633" s="27"/>
      <c r="J633" s="46">
        <v>71000</v>
      </c>
      <c r="K633" s="27"/>
      <c r="L633" s="79">
        <f t="shared" si="74"/>
        <v>0.71</v>
      </c>
      <c r="M633" s="79"/>
    </row>
    <row r="634" spans="1:13" ht="54.75" customHeight="1">
      <c r="A634" s="28" t="s">
        <v>442</v>
      </c>
      <c r="B634" s="44" t="s">
        <v>182</v>
      </c>
      <c r="C634" s="44" t="s">
        <v>9</v>
      </c>
      <c r="D634" s="44">
        <v>7420500000</v>
      </c>
      <c r="E634" s="43"/>
      <c r="F634" s="46">
        <f t="shared" si="81"/>
        <v>471499.63</v>
      </c>
      <c r="G634" s="27"/>
      <c r="H634" s="46">
        <f t="shared" si="81"/>
        <v>471499.63</v>
      </c>
      <c r="I634" s="27"/>
      <c r="J634" s="46">
        <f t="shared" si="81"/>
        <v>0</v>
      </c>
      <c r="K634" s="27"/>
      <c r="L634" s="79">
        <f t="shared" si="74"/>
        <v>0</v>
      </c>
      <c r="M634" s="79"/>
    </row>
    <row r="635" spans="1:13" ht="87.75" customHeight="1">
      <c r="A635" s="28" t="s">
        <v>443</v>
      </c>
      <c r="B635" s="44" t="s">
        <v>182</v>
      </c>
      <c r="C635" s="44" t="s">
        <v>9</v>
      </c>
      <c r="D635" s="44">
        <v>7420577460</v>
      </c>
      <c r="E635" s="43"/>
      <c r="F635" s="46">
        <f t="shared" si="81"/>
        <v>471499.63</v>
      </c>
      <c r="G635" s="27"/>
      <c r="H635" s="46">
        <f t="shared" si="81"/>
        <v>471499.63</v>
      </c>
      <c r="I635" s="27"/>
      <c r="J635" s="46">
        <f t="shared" si="81"/>
        <v>0</v>
      </c>
      <c r="K635" s="27"/>
      <c r="L635" s="79">
        <f t="shared" si="74"/>
        <v>0</v>
      </c>
      <c r="M635" s="79"/>
    </row>
    <row r="636" spans="1:13" ht="39.75" customHeight="1">
      <c r="A636" s="28" t="s">
        <v>34</v>
      </c>
      <c r="B636" s="44" t="s">
        <v>182</v>
      </c>
      <c r="C636" s="44" t="s">
        <v>9</v>
      </c>
      <c r="D636" s="44">
        <v>7420577460</v>
      </c>
      <c r="E636" s="43" t="s">
        <v>35</v>
      </c>
      <c r="F636" s="46">
        <v>471499.63</v>
      </c>
      <c r="G636" s="27"/>
      <c r="H636" s="46">
        <v>471499.63</v>
      </c>
      <c r="I636" s="27"/>
      <c r="J636" s="46">
        <v>0</v>
      </c>
      <c r="K636" s="27"/>
      <c r="L636" s="79">
        <f t="shared" si="74"/>
        <v>0</v>
      </c>
      <c r="M636" s="79"/>
    </row>
    <row r="637" spans="1:13" ht="31.5">
      <c r="A637" s="33" t="s">
        <v>444</v>
      </c>
      <c r="B637" s="44" t="s">
        <v>182</v>
      </c>
      <c r="C637" s="44" t="s">
        <v>9</v>
      </c>
      <c r="D637" s="44">
        <v>7450000000</v>
      </c>
      <c r="E637" s="43"/>
      <c r="F637" s="46">
        <f>F638+F642</f>
        <v>340000</v>
      </c>
      <c r="G637" s="27"/>
      <c r="H637" s="46">
        <f>H638+H642</f>
        <v>340000</v>
      </c>
      <c r="I637" s="27"/>
      <c r="J637" s="46">
        <f>J638+J642</f>
        <v>329311.41000000003</v>
      </c>
      <c r="K637" s="27"/>
      <c r="L637" s="79">
        <f t="shared" si="74"/>
        <v>0.96856297058823537</v>
      </c>
      <c r="M637" s="79"/>
    </row>
    <row r="638" spans="1:13" ht="31.5">
      <c r="A638" s="33" t="s">
        <v>445</v>
      </c>
      <c r="B638" s="44" t="s">
        <v>182</v>
      </c>
      <c r="C638" s="44" t="s">
        <v>9</v>
      </c>
      <c r="D638" s="44">
        <v>7450100000</v>
      </c>
      <c r="E638" s="43"/>
      <c r="F638" s="46">
        <f>F639</f>
        <v>240000</v>
      </c>
      <c r="G638" s="27"/>
      <c r="H638" s="46">
        <f>H639</f>
        <v>240000</v>
      </c>
      <c r="I638" s="27"/>
      <c r="J638" s="46">
        <f>J639</f>
        <v>229311.41</v>
      </c>
      <c r="K638" s="27"/>
      <c r="L638" s="79">
        <f t="shared" si="74"/>
        <v>0.95546420833333334</v>
      </c>
      <c r="M638" s="79"/>
    </row>
    <row r="639" spans="1:13" ht="20.25" customHeight="1">
      <c r="A639" s="33" t="s">
        <v>99</v>
      </c>
      <c r="B639" s="44" t="s">
        <v>182</v>
      </c>
      <c r="C639" s="44" t="s">
        <v>9</v>
      </c>
      <c r="D639" s="44">
        <v>7450129990</v>
      </c>
      <c r="E639" s="43"/>
      <c r="F639" s="46">
        <f>F640+F641</f>
        <v>240000</v>
      </c>
      <c r="G639" s="27"/>
      <c r="H639" s="46">
        <f>H640+H641</f>
        <v>240000</v>
      </c>
      <c r="I639" s="27"/>
      <c r="J639" s="46">
        <f>J640+J641</f>
        <v>229311.41</v>
      </c>
      <c r="K639" s="27"/>
      <c r="L639" s="79">
        <f t="shared" si="74"/>
        <v>0.95546420833333334</v>
      </c>
      <c r="M639" s="79"/>
    </row>
    <row r="640" spans="1:13" ht="31.5">
      <c r="A640" s="28" t="s">
        <v>34</v>
      </c>
      <c r="B640" s="44" t="s">
        <v>182</v>
      </c>
      <c r="C640" s="44" t="s">
        <v>9</v>
      </c>
      <c r="D640" s="44">
        <v>7450129990</v>
      </c>
      <c r="E640" s="43" t="s">
        <v>35</v>
      </c>
      <c r="F640" s="46">
        <v>85000</v>
      </c>
      <c r="G640" s="27"/>
      <c r="H640" s="46">
        <v>85000</v>
      </c>
      <c r="I640" s="27"/>
      <c r="J640" s="46">
        <v>84407.53</v>
      </c>
      <c r="K640" s="27"/>
      <c r="L640" s="79">
        <f t="shared" si="74"/>
        <v>0.99302976470588233</v>
      </c>
      <c r="M640" s="79"/>
    </row>
    <row r="641" spans="1:257">
      <c r="A641" s="33" t="s">
        <v>28</v>
      </c>
      <c r="B641" s="44" t="s">
        <v>182</v>
      </c>
      <c r="C641" s="44" t="s">
        <v>9</v>
      </c>
      <c r="D641" s="44">
        <v>7450129990</v>
      </c>
      <c r="E641" s="43" t="s">
        <v>29</v>
      </c>
      <c r="F641" s="46">
        <v>155000</v>
      </c>
      <c r="G641" s="27"/>
      <c r="H641" s="46">
        <v>155000</v>
      </c>
      <c r="I641" s="27"/>
      <c r="J641" s="46">
        <v>144903.88</v>
      </c>
      <c r="K641" s="27"/>
      <c r="L641" s="79">
        <f t="shared" si="74"/>
        <v>0.93486374193548394</v>
      </c>
      <c r="M641" s="79"/>
    </row>
    <row r="642" spans="1:257" ht="31.5">
      <c r="A642" s="33" t="s">
        <v>446</v>
      </c>
      <c r="B642" s="44" t="s">
        <v>182</v>
      </c>
      <c r="C642" s="44" t="s">
        <v>9</v>
      </c>
      <c r="D642" s="44">
        <v>7450200000</v>
      </c>
      <c r="E642" s="43"/>
      <c r="F642" s="46">
        <f t="shared" ref="F642:J650" si="82">F643</f>
        <v>100000</v>
      </c>
      <c r="G642" s="27"/>
      <c r="H642" s="46">
        <f t="shared" si="82"/>
        <v>100000</v>
      </c>
      <c r="I642" s="27"/>
      <c r="J642" s="46">
        <f t="shared" si="82"/>
        <v>100000</v>
      </c>
      <c r="K642" s="27"/>
      <c r="L642" s="79">
        <f t="shared" si="74"/>
        <v>1</v>
      </c>
      <c r="M642" s="79"/>
    </row>
    <row r="643" spans="1:257" ht="21" customHeight="1">
      <c r="A643" s="33" t="s">
        <v>99</v>
      </c>
      <c r="B643" s="44" t="s">
        <v>182</v>
      </c>
      <c r="C643" s="44" t="s">
        <v>9</v>
      </c>
      <c r="D643" s="44">
        <v>7450229990</v>
      </c>
      <c r="E643" s="43"/>
      <c r="F643" s="46">
        <f t="shared" si="82"/>
        <v>100000</v>
      </c>
      <c r="G643" s="27"/>
      <c r="H643" s="46">
        <f t="shared" si="82"/>
        <v>100000</v>
      </c>
      <c r="I643" s="27"/>
      <c r="J643" s="46">
        <f t="shared" si="82"/>
        <v>100000</v>
      </c>
      <c r="K643" s="27"/>
      <c r="L643" s="79">
        <f t="shared" si="74"/>
        <v>1</v>
      </c>
      <c r="M643" s="79"/>
    </row>
    <row r="644" spans="1:257" ht="31.5">
      <c r="A644" s="25" t="s">
        <v>107</v>
      </c>
      <c r="B644" s="44" t="s">
        <v>182</v>
      </c>
      <c r="C644" s="64" t="s">
        <v>9</v>
      </c>
      <c r="D644" s="44">
        <v>7450229990</v>
      </c>
      <c r="E644" s="43" t="s">
        <v>109</v>
      </c>
      <c r="F644" s="46">
        <v>100000</v>
      </c>
      <c r="G644" s="27"/>
      <c r="H644" s="46">
        <v>100000</v>
      </c>
      <c r="I644" s="27"/>
      <c r="J644" s="46">
        <v>100000</v>
      </c>
      <c r="K644" s="27"/>
      <c r="L644" s="79">
        <f t="shared" si="74"/>
        <v>1</v>
      </c>
      <c r="M644" s="79"/>
    </row>
    <row r="645" spans="1:257">
      <c r="A645" s="25" t="s">
        <v>12</v>
      </c>
      <c r="B645" s="65" t="s">
        <v>182</v>
      </c>
      <c r="C645" s="66" t="s">
        <v>9</v>
      </c>
      <c r="D645" s="29" t="s">
        <v>13</v>
      </c>
      <c r="E645" s="43"/>
      <c r="F645" s="46">
        <f t="shared" si="82"/>
        <v>93240</v>
      </c>
      <c r="G645" s="27"/>
      <c r="H645" s="46">
        <f t="shared" si="82"/>
        <v>93240</v>
      </c>
      <c r="I645" s="27"/>
      <c r="J645" s="46">
        <f t="shared" si="82"/>
        <v>93240</v>
      </c>
      <c r="K645" s="27"/>
      <c r="L645" s="79">
        <f t="shared" si="74"/>
        <v>1</v>
      </c>
      <c r="M645" s="79"/>
    </row>
    <row r="646" spans="1:257">
      <c r="A646" s="33" t="s">
        <v>64</v>
      </c>
      <c r="B646" s="65" t="s">
        <v>182</v>
      </c>
      <c r="C646" s="66" t="s">
        <v>9</v>
      </c>
      <c r="D646" s="29" t="s">
        <v>65</v>
      </c>
      <c r="E646" s="43"/>
      <c r="F646" s="46">
        <f t="shared" si="82"/>
        <v>93240</v>
      </c>
      <c r="G646" s="27"/>
      <c r="H646" s="46">
        <f t="shared" si="82"/>
        <v>93240</v>
      </c>
      <c r="I646" s="27"/>
      <c r="J646" s="46">
        <f t="shared" si="82"/>
        <v>93240</v>
      </c>
      <c r="K646" s="27"/>
      <c r="L646" s="79">
        <f t="shared" si="74"/>
        <v>1</v>
      </c>
      <c r="M646" s="79"/>
    </row>
    <row r="647" spans="1:257">
      <c r="A647" s="33" t="s">
        <v>93</v>
      </c>
      <c r="B647" s="65" t="s">
        <v>182</v>
      </c>
      <c r="C647" s="66" t="s">
        <v>9</v>
      </c>
      <c r="D647" s="29" t="s">
        <v>94</v>
      </c>
      <c r="E647" s="43"/>
      <c r="F647" s="46">
        <f t="shared" si="82"/>
        <v>93240</v>
      </c>
      <c r="G647" s="27"/>
      <c r="H647" s="46">
        <f t="shared" si="82"/>
        <v>93240</v>
      </c>
      <c r="I647" s="27"/>
      <c r="J647" s="46">
        <f t="shared" si="82"/>
        <v>93240</v>
      </c>
      <c r="K647" s="27"/>
      <c r="L647" s="79">
        <f t="shared" si="74"/>
        <v>1</v>
      </c>
      <c r="M647" s="79"/>
    </row>
    <row r="648" spans="1:257" ht="31.5">
      <c r="A648" s="25" t="s">
        <v>107</v>
      </c>
      <c r="B648" s="65" t="s">
        <v>182</v>
      </c>
      <c r="C648" s="66" t="s">
        <v>9</v>
      </c>
      <c r="D648" s="29" t="s">
        <v>94</v>
      </c>
      <c r="E648" s="43" t="s">
        <v>109</v>
      </c>
      <c r="F648" s="46">
        <v>93240</v>
      </c>
      <c r="G648" s="27"/>
      <c r="H648" s="46">
        <v>93240</v>
      </c>
      <c r="I648" s="27"/>
      <c r="J648" s="46">
        <v>93240</v>
      </c>
      <c r="K648" s="27"/>
      <c r="L648" s="79">
        <f t="shared" ref="L648:L711" si="83">J648/H648</f>
        <v>1</v>
      </c>
      <c r="M648" s="79"/>
    </row>
    <row r="649" spans="1:257" s="15" customFormat="1" ht="18.75" customHeight="1">
      <c r="A649" s="16" t="s">
        <v>447</v>
      </c>
      <c r="B649" s="22" t="s">
        <v>128</v>
      </c>
      <c r="C649" s="22" t="s">
        <v>448</v>
      </c>
      <c r="D649" s="17"/>
      <c r="E649" s="18"/>
      <c r="F649" s="19">
        <f t="shared" si="82"/>
        <v>5010000</v>
      </c>
      <c r="G649" s="19">
        <f t="shared" ref="G649:K650" si="84">G650</f>
        <v>0</v>
      </c>
      <c r="H649" s="19">
        <f t="shared" si="82"/>
        <v>5010000</v>
      </c>
      <c r="I649" s="19">
        <f t="shared" si="84"/>
        <v>0</v>
      </c>
      <c r="J649" s="19">
        <f t="shared" si="82"/>
        <v>4959754.47</v>
      </c>
      <c r="K649" s="19">
        <f t="shared" si="84"/>
        <v>0</v>
      </c>
      <c r="L649" s="80">
        <f t="shared" si="83"/>
        <v>0.98997095209580832</v>
      </c>
      <c r="M649" s="80"/>
    </row>
    <row r="650" spans="1:257" s="81" customFormat="1" ht="19.5" customHeight="1">
      <c r="A650" s="16" t="s">
        <v>449</v>
      </c>
      <c r="B650" s="22" t="s">
        <v>128</v>
      </c>
      <c r="C650" s="22" t="s">
        <v>128</v>
      </c>
      <c r="D650" s="17"/>
      <c r="E650" s="18"/>
      <c r="F650" s="19">
        <f t="shared" si="82"/>
        <v>5010000</v>
      </c>
      <c r="G650" s="19">
        <f t="shared" si="84"/>
        <v>0</v>
      </c>
      <c r="H650" s="19">
        <f t="shared" si="82"/>
        <v>5010000</v>
      </c>
      <c r="I650" s="19">
        <f t="shared" si="84"/>
        <v>0</v>
      </c>
      <c r="J650" s="19">
        <f t="shared" si="82"/>
        <v>4959754.47</v>
      </c>
      <c r="K650" s="19">
        <f t="shared" si="84"/>
        <v>0</v>
      </c>
      <c r="L650" s="80">
        <f t="shared" si="83"/>
        <v>0.98997095209580832</v>
      </c>
      <c r="M650" s="80"/>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c r="BK650" s="15"/>
      <c r="BL650" s="15"/>
      <c r="BM650" s="15"/>
      <c r="BN650" s="15"/>
      <c r="BO650" s="15"/>
      <c r="BP650" s="15"/>
      <c r="BQ650" s="15"/>
      <c r="BR650" s="15"/>
      <c r="BS650" s="15"/>
      <c r="BT650" s="15"/>
      <c r="BU650" s="15"/>
      <c r="BV650" s="15"/>
      <c r="BW650" s="15"/>
      <c r="BX650" s="15"/>
      <c r="BY650" s="15"/>
      <c r="BZ650" s="15"/>
      <c r="CA650" s="15"/>
      <c r="CB650" s="15"/>
      <c r="CC650" s="15"/>
      <c r="CD650" s="15"/>
      <c r="CE650" s="15"/>
      <c r="CF650" s="15"/>
      <c r="CG650" s="15"/>
      <c r="CH650" s="15"/>
      <c r="CI650" s="15"/>
      <c r="CJ650" s="15"/>
      <c r="CK650" s="15"/>
      <c r="CL650" s="15"/>
      <c r="CM650" s="15"/>
      <c r="CN650" s="15"/>
      <c r="CO650" s="15"/>
      <c r="CP650" s="15"/>
      <c r="CQ650" s="15"/>
      <c r="CR650" s="15"/>
      <c r="CS650" s="15"/>
      <c r="CT650" s="15"/>
      <c r="CU650" s="15"/>
      <c r="CV650" s="15"/>
      <c r="CW650" s="15"/>
      <c r="CX650" s="15"/>
      <c r="CY650" s="15"/>
      <c r="CZ650" s="15"/>
      <c r="DA650" s="15"/>
      <c r="DB650" s="15"/>
      <c r="DC650" s="15"/>
      <c r="DD650" s="15"/>
      <c r="DE650" s="15"/>
      <c r="DF650" s="15"/>
      <c r="DG650" s="15"/>
      <c r="DH650" s="15"/>
      <c r="DI650" s="15"/>
      <c r="DJ650" s="15"/>
      <c r="DK650" s="15"/>
      <c r="DL650" s="15"/>
      <c r="DM650" s="15"/>
      <c r="DN650" s="15"/>
      <c r="DO650" s="15"/>
      <c r="DP650" s="15"/>
      <c r="DQ650" s="15"/>
      <c r="DR650" s="15"/>
      <c r="DS650" s="15"/>
      <c r="DT650" s="15"/>
      <c r="DU650" s="15"/>
      <c r="DV650" s="15"/>
      <c r="DW650" s="15"/>
      <c r="DX650" s="15"/>
      <c r="DY650" s="15"/>
      <c r="DZ650" s="15"/>
      <c r="EA650" s="15"/>
      <c r="EB650" s="15"/>
      <c r="EC650" s="15"/>
      <c r="ED650" s="15"/>
      <c r="EE650" s="15"/>
      <c r="EF650" s="15"/>
      <c r="EG650" s="15"/>
      <c r="EH650" s="15"/>
      <c r="EI650" s="15"/>
      <c r="EJ650" s="15"/>
      <c r="EK650" s="15"/>
      <c r="EL650" s="15"/>
      <c r="EM650" s="15"/>
      <c r="EN650" s="15"/>
      <c r="EO650" s="15"/>
      <c r="EP650" s="15"/>
      <c r="EQ650" s="15"/>
      <c r="ER650" s="15"/>
      <c r="ES650" s="15"/>
      <c r="ET650" s="15"/>
      <c r="EU650" s="15"/>
      <c r="EV650" s="15"/>
      <c r="EW650" s="15"/>
      <c r="EX650" s="15"/>
      <c r="EY650" s="15"/>
      <c r="EZ650" s="15"/>
      <c r="FA650" s="15"/>
      <c r="FB650" s="15"/>
      <c r="FC650" s="15"/>
      <c r="FD650" s="15"/>
      <c r="FE650" s="15"/>
      <c r="FF650" s="15"/>
      <c r="FG650" s="15"/>
      <c r="FH650" s="15"/>
      <c r="FI650" s="15"/>
      <c r="FJ650" s="15"/>
      <c r="FK650" s="15"/>
      <c r="FL650" s="15"/>
      <c r="FM650" s="15"/>
      <c r="FN650" s="15"/>
      <c r="FO650" s="15"/>
      <c r="FP650" s="15"/>
      <c r="FQ650" s="15"/>
      <c r="FR650" s="15"/>
      <c r="FS650" s="15"/>
      <c r="FT650" s="15"/>
      <c r="FU650" s="15"/>
      <c r="FV650" s="15"/>
      <c r="FW650" s="15"/>
      <c r="FX650" s="15"/>
      <c r="FY650" s="15"/>
      <c r="FZ650" s="15"/>
      <c r="GA650" s="15"/>
      <c r="GB650" s="15"/>
      <c r="GC650" s="15"/>
      <c r="GD650" s="15"/>
      <c r="GE650" s="15"/>
      <c r="GF650" s="15"/>
      <c r="GG650" s="15"/>
      <c r="GH650" s="15"/>
      <c r="GI650" s="15"/>
      <c r="GJ650" s="15"/>
      <c r="GK650" s="15"/>
      <c r="GL650" s="15"/>
      <c r="GM650" s="15"/>
      <c r="GN650" s="15"/>
      <c r="GO650" s="15"/>
      <c r="GP650" s="15"/>
      <c r="GQ650" s="15"/>
      <c r="GR650" s="15"/>
      <c r="GS650" s="15"/>
      <c r="GT650" s="15"/>
      <c r="GU650" s="15"/>
      <c r="GV650" s="15"/>
      <c r="GW650" s="15"/>
      <c r="GX650" s="15"/>
      <c r="GY650" s="15"/>
      <c r="GZ650" s="15"/>
      <c r="HA650" s="15"/>
      <c r="HB650" s="15"/>
      <c r="HC650" s="15"/>
      <c r="HD650" s="15"/>
      <c r="HE650" s="15"/>
      <c r="HF650" s="15"/>
      <c r="HG650" s="15"/>
      <c r="HH650" s="15"/>
      <c r="HI650" s="15"/>
      <c r="HJ650" s="15"/>
      <c r="HK650" s="15"/>
      <c r="HL650" s="15"/>
      <c r="HM650" s="15"/>
      <c r="HN650" s="15"/>
      <c r="HO650" s="15"/>
      <c r="HP650" s="15"/>
      <c r="HQ650" s="15"/>
      <c r="HR650" s="15"/>
      <c r="HS650" s="15"/>
      <c r="HT650" s="15"/>
      <c r="HU650" s="15"/>
      <c r="HV650" s="15"/>
      <c r="HW650" s="15"/>
      <c r="HX650" s="15"/>
      <c r="HY650" s="15"/>
      <c r="HZ650" s="15"/>
      <c r="IA650" s="15"/>
      <c r="IB650" s="15"/>
      <c r="IC650" s="15"/>
      <c r="ID650" s="15"/>
      <c r="IE650" s="15"/>
      <c r="IF650" s="15"/>
      <c r="IG650" s="15"/>
      <c r="IH650" s="15"/>
      <c r="II650" s="15"/>
      <c r="IJ650" s="15"/>
      <c r="IK650" s="15"/>
      <c r="IL650" s="15"/>
      <c r="IM650" s="15"/>
      <c r="IN650" s="15"/>
      <c r="IO650" s="15"/>
      <c r="IP650" s="15"/>
      <c r="IQ650" s="15"/>
      <c r="IR650" s="15"/>
      <c r="IS650" s="15"/>
      <c r="IT650" s="15"/>
      <c r="IU650" s="15"/>
      <c r="IV650" s="15"/>
      <c r="IW650" s="15"/>
    </row>
    <row r="651" spans="1:257" ht="45.75" customHeight="1">
      <c r="A651" s="28" t="s">
        <v>450</v>
      </c>
      <c r="B651" s="26" t="s">
        <v>128</v>
      </c>
      <c r="C651" s="26" t="s">
        <v>128</v>
      </c>
      <c r="D651" s="42" t="s">
        <v>451</v>
      </c>
      <c r="E651" s="43"/>
      <c r="F651" s="46">
        <f>F652+F657</f>
        <v>5010000</v>
      </c>
      <c r="G651" s="46"/>
      <c r="H651" s="46">
        <f>H652+H657</f>
        <v>5010000</v>
      </c>
      <c r="I651" s="46"/>
      <c r="J651" s="46">
        <f>J652+J657</f>
        <v>4959754.47</v>
      </c>
      <c r="K651" s="46"/>
      <c r="L651" s="79">
        <f t="shared" si="83"/>
        <v>0.98997095209580832</v>
      </c>
      <c r="M651" s="79"/>
    </row>
    <row r="652" spans="1:257" ht="33" customHeight="1">
      <c r="A652" s="36" t="s">
        <v>452</v>
      </c>
      <c r="B652" s="26" t="s">
        <v>128</v>
      </c>
      <c r="C652" s="26" t="s">
        <v>128</v>
      </c>
      <c r="D652" s="42" t="s">
        <v>453</v>
      </c>
      <c r="E652" s="43"/>
      <c r="F652" s="46">
        <f>F653+F655</f>
        <v>510000</v>
      </c>
      <c r="G652" s="46"/>
      <c r="H652" s="46">
        <f>H653+H655</f>
        <v>510000</v>
      </c>
      <c r="I652" s="46"/>
      <c r="J652" s="46">
        <f>J653+J655</f>
        <v>460000</v>
      </c>
      <c r="K652" s="46"/>
      <c r="L652" s="79">
        <f t="shared" si="83"/>
        <v>0.90196078431372551</v>
      </c>
      <c r="M652" s="79"/>
    </row>
    <row r="653" spans="1:257" ht="36" customHeight="1">
      <c r="A653" s="32" t="s">
        <v>454</v>
      </c>
      <c r="B653" s="26" t="s">
        <v>128</v>
      </c>
      <c r="C653" s="26" t="s">
        <v>128</v>
      </c>
      <c r="D653" s="42" t="s">
        <v>455</v>
      </c>
      <c r="E653" s="43"/>
      <c r="F653" s="46">
        <f>F654</f>
        <v>460000</v>
      </c>
      <c r="G653" s="46"/>
      <c r="H653" s="46">
        <f>H654</f>
        <v>460000</v>
      </c>
      <c r="I653" s="46"/>
      <c r="J653" s="46">
        <f>J654</f>
        <v>460000</v>
      </c>
      <c r="K653" s="46"/>
      <c r="L653" s="79">
        <f t="shared" si="83"/>
        <v>1</v>
      </c>
      <c r="M653" s="79"/>
    </row>
    <row r="654" spans="1:257" ht="17.25" customHeight="1">
      <c r="A654" s="33" t="s">
        <v>28</v>
      </c>
      <c r="B654" s="26" t="s">
        <v>128</v>
      </c>
      <c r="C654" s="26" t="s">
        <v>128</v>
      </c>
      <c r="D654" s="42" t="s">
        <v>455</v>
      </c>
      <c r="E654" s="43" t="s">
        <v>29</v>
      </c>
      <c r="F654" s="46">
        <v>460000</v>
      </c>
      <c r="G654" s="46"/>
      <c r="H654" s="46">
        <v>460000</v>
      </c>
      <c r="I654" s="46"/>
      <c r="J654" s="46">
        <v>460000</v>
      </c>
      <c r="K654" s="46"/>
      <c r="L654" s="79">
        <f t="shared" si="83"/>
        <v>1</v>
      </c>
      <c r="M654" s="79"/>
    </row>
    <row r="655" spans="1:257" ht="33.75" customHeight="1">
      <c r="A655" s="33" t="s">
        <v>456</v>
      </c>
      <c r="B655" s="26" t="s">
        <v>128</v>
      </c>
      <c r="C655" s="26" t="s">
        <v>128</v>
      </c>
      <c r="D655" s="42" t="s">
        <v>457</v>
      </c>
      <c r="E655" s="43"/>
      <c r="F655" s="46">
        <f>F656</f>
        <v>50000</v>
      </c>
      <c r="G655" s="46"/>
      <c r="H655" s="46">
        <f>H656</f>
        <v>50000</v>
      </c>
      <c r="I655" s="46"/>
      <c r="J655" s="46">
        <f>J656</f>
        <v>0</v>
      </c>
      <c r="K655" s="46"/>
      <c r="L655" s="79">
        <f t="shared" si="83"/>
        <v>0</v>
      </c>
      <c r="M655" s="79"/>
    </row>
    <row r="656" spans="1:257" ht="38.25" customHeight="1">
      <c r="A656" s="28" t="s">
        <v>34</v>
      </c>
      <c r="B656" s="26" t="s">
        <v>128</v>
      </c>
      <c r="C656" s="26" t="s">
        <v>128</v>
      </c>
      <c r="D656" s="42" t="s">
        <v>457</v>
      </c>
      <c r="E656" s="43" t="s">
        <v>35</v>
      </c>
      <c r="F656" s="46">
        <v>50000</v>
      </c>
      <c r="G656" s="46"/>
      <c r="H656" s="46">
        <v>50000</v>
      </c>
      <c r="I656" s="46"/>
      <c r="J656" s="46">
        <v>0</v>
      </c>
      <c r="K656" s="46"/>
      <c r="L656" s="79">
        <f t="shared" si="83"/>
        <v>0</v>
      </c>
      <c r="M656" s="79"/>
    </row>
    <row r="657" spans="1:13" ht="30.75" customHeight="1">
      <c r="A657" s="36" t="s">
        <v>458</v>
      </c>
      <c r="B657" s="26" t="s">
        <v>128</v>
      </c>
      <c r="C657" s="26" t="s">
        <v>128</v>
      </c>
      <c r="D657" s="42" t="s">
        <v>459</v>
      </c>
      <c r="E657" s="43"/>
      <c r="F657" s="46">
        <f>F658</f>
        <v>4500000</v>
      </c>
      <c r="G657" s="46"/>
      <c r="H657" s="46">
        <f>H658</f>
        <v>4500000</v>
      </c>
      <c r="I657" s="46"/>
      <c r="J657" s="46">
        <f>J658</f>
        <v>4499754.47</v>
      </c>
      <c r="K657" s="46"/>
      <c r="L657" s="79">
        <f t="shared" si="83"/>
        <v>0.99994543777777767</v>
      </c>
      <c r="M657" s="79"/>
    </row>
    <row r="658" spans="1:13" ht="47.25">
      <c r="A658" s="30" t="s">
        <v>460</v>
      </c>
      <c r="B658" s="26" t="s">
        <v>128</v>
      </c>
      <c r="C658" s="26" t="s">
        <v>128</v>
      </c>
      <c r="D658" s="52">
        <v>7600213070</v>
      </c>
      <c r="E658" s="43"/>
      <c r="F658" s="46">
        <f>SUM(F659:F660)</f>
        <v>4500000</v>
      </c>
      <c r="G658" s="46"/>
      <c r="H658" s="46">
        <f>SUM(H659:H660)</f>
        <v>4500000</v>
      </c>
      <c r="I658" s="46"/>
      <c r="J658" s="46">
        <f>SUM(J659:J660)</f>
        <v>4499754.47</v>
      </c>
      <c r="K658" s="46"/>
      <c r="L658" s="79">
        <f t="shared" si="83"/>
        <v>0.99994543777777767</v>
      </c>
      <c r="M658" s="79"/>
    </row>
    <row r="659" spans="1:13" ht="31.5" hidden="1">
      <c r="A659" s="28" t="s">
        <v>34</v>
      </c>
      <c r="B659" s="26" t="s">
        <v>128</v>
      </c>
      <c r="C659" s="26" t="s">
        <v>128</v>
      </c>
      <c r="D659" s="52">
        <v>7600213070</v>
      </c>
      <c r="E659" s="43" t="s">
        <v>35</v>
      </c>
      <c r="F659" s="46"/>
      <c r="G659" s="46"/>
      <c r="H659" s="46"/>
      <c r="I659" s="46"/>
      <c r="J659" s="46"/>
      <c r="K659" s="46"/>
      <c r="L659" s="79" t="e">
        <f t="shared" si="83"/>
        <v>#DIV/0!</v>
      </c>
      <c r="M659" s="79"/>
    </row>
    <row r="660" spans="1:13" ht="18" customHeight="1">
      <c r="A660" s="33" t="s">
        <v>28</v>
      </c>
      <c r="B660" s="26" t="s">
        <v>128</v>
      </c>
      <c r="C660" s="26" t="s">
        <v>128</v>
      </c>
      <c r="D660" s="52">
        <v>7600213070</v>
      </c>
      <c r="E660" s="43" t="s">
        <v>29</v>
      </c>
      <c r="F660" s="46">
        <v>4500000</v>
      </c>
      <c r="G660" s="46"/>
      <c r="H660" s="46">
        <v>4500000</v>
      </c>
      <c r="I660" s="46"/>
      <c r="J660" s="46">
        <v>4499754.47</v>
      </c>
      <c r="K660" s="46"/>
      <c r="L660" s="79">
        <f t="shared" si="83"/>
        <v>0.99994543777777767</v>
      </c>
      <c r="M660" s="79"/>
    </row>
    <row r="661" spans="1:13" s="86" customFormat="1" ht="20.25" customHeight="1">
      <c r="A661" s="82" t="s">
        <v>461</v>
      </c>
      <c r="B661" s="88" t="s">
        <v>154</v>
      </c>
      <c r="C661" s="88"/>
      <c r="D661" s="83"/>
      <c r="E661" s="84"/>
      <c r="F661" s="85">
        <f t="shared" ref="F661:K661" si="85">F662+F668+F689</f>
        <v>43954843.32</v>
      </c>
      <c r="G661" s="85">
        <f t="shared" si="85"/>
        <v>0</v>
      </c>
      <c r="H661" s="85">
        <f t="shared" si="85"/>
        <v>42011543.32</v>
      </c>
      <c r="I661" s="85">
        <f t="shared" si="85"/>
        <v>0</v>
      </c>
      <c r="J661" s="85">
        <f t="shared" si="85"/>
        <v>36854112.049999997</v>
      </c>
      <c r="K661" s="85">
        <f t="shared" si="85"/>
        <v>0</v>
      </c>
      <c r="L661" s="80">
        <f t="shared" si="83"/>
        <v>0.87723775747260491</v>
      </c>
      <c r="M661" s="80"/>
    </row>
    <row r="662" spans="1:13" s="86" customFormat="1">
      <c r="A662" s="82" t="s">
        <v>462</v>
      </c>
      <c r="B662" s="88" t="s">
        <v>154</v>
      </c>
      <c r="C662" s="88" t="s">
        <v>9</v>
      </c>
      <c r="D662" s="83"/>
      <c r="E662" s="84"/>
      <c r="F662" s="85">
        <f t="shared" ref="F662:J666" si="86">F663</f>
        <v>2742290.32</v>
      </c>
      <c r="G662" s="85"/>
      <c r="H662" s="85">
        <f t="shared" si="86"/>
        <v>2742290.32</v>
      </c>
      <c r="I662" s="85"/>
      <c r="J662" s="85">
        <f t="shared" si="86"/>
        <v>2304143.11</v>
      </c>
      <c r="K662" s="85"/>
      <c r="L662" s="80">
        <f t="shared" si="83"/>
        <v>0.84022581168575905</v>
      </c>
      <c r="M662" s="80"/>
    </row>
    <row r="663" spans="1:13" s="15" customFormat="1" ht="35.25" customHeight="1">
      <c r="A663" s="33" t="s">
        <v>46</v>
      </c>
      <c r="B663" s="26" t="s">
        <v>154</v>
      </c>
      <c r="C663" s="26" t="s">
        <v>9</v>
      </c>
      <c r="D663" s="26" t="s">
        <v>47</v>
      </c>
      <c r="E663" s="18"/>
      <c r="F663" s="46">
        <f t="shared" si="86"/>
        <v>2742290.32</v>
      </c>
      <c r="G663" s="46"/>
      <c r="H663" s="46">
        <f t="shared" si="86"/>
        <v>2742290.32</v>
      </c>
      <c r="I663" s="46"/>
      <c r="J663" s="46">
        <f t="shared" si="86"/>
        <v>2304143.11</v>
      </c>
      <c r="K663" s="46"/>
      <c r="L663" s="79">
        <f t="shared" si="83"/>
        <v>0.84022581168575905</v>
      </c>
      <c r="M663" s="79"/>
    </row>
    <row r="664" spans="1:13" ht="47.25">
      <c r="A664" s="33" t="s">
        <v>123</v>
      </c>
      <c r="B664" s="26" t="s">
        <v>154</v>
      </c>
      <c r="C664" s="26" t="s">
        <v>9</v>
      </c>
      <c r="D664" s="26" t="s">
        <v>49</v>
      </c>
      <c r="E664" s="43"/>
      <c r="F664" s="46">
        <f t="shared" si="86"/>
        <v>2742290.32</v>
      </c>
      <c r="G664" s="46"/>
      <c r="H664" s="46">
        <f t="shared" si="86"/>
        <v>2742290.32</v>
      </c>
      <c r="I664" s="46"/>
      <c r="J664" s="46">
        <f t="shared" si="86"/>
        <v>2304143.11</v>
      </c>
      <c r="K664" s="46"/>
      <c r="L664" s="79">
        <f t="shared" si="83"/>
        <v>0.84022581168575905</v>
      </c>
      <c r="M664" s="79"/>
    </row>
    <row r="665" spans="1:13" ht="47.25">
      <c r="A665" s="28" t="s">
        <v>50</v>
      </c>
      <c r="B665" s="26" t="s">
        <v>154</v>
      </c>
      <c r="C665" s="26" t="s">
        <v>9</v>
      </c>
      <c r="D665" s="26" t="s">
        <v>51</v>
      </c>
      <c r="E665" s="43"/>
      <c r="F665" s="46">
        <f t="shared" si="86"/>
        <v>2742290.32</v>
      </c>
      <c r="G665" s="46"/>
      <c r="H665" s="46">
        <f t="shared" si="86"/>
        <v>2742290.32</v>
      </c>
      <c r="I665" s="46"/>
      <c r="J665" s="46">
        <f t="shared" si="86"/>
        <v>2304143.11</v>
      </c>
      <c r="K665" s="46"/>
      <c r="L665" s="79">
        <f t="shared" si="83"/>
        <v>0.84022581168575905</v>
      </c>
      <c r="M665" s="79"/>
    </row>
    <row r="666" spans="1:13" ht="30.75" customHeight="1">
      <c r="A666" s="32" t="s">
        <v>463</v>
      </c>
      <c r="B666" s="26" t="s">
        <v>154</v>
      </c>
      <c r="C666" s="26" t="s">
        <v>9</v>
      </c>
      <c r="D666" s="26" t="s">
        <v>464</v>
      </c>
      <c r="E666" s="43"/>
      <c r="F666" s="46">
        <f t="shared" si="86"/>
        <v>2742290.32</v>
      </c>
      <c r="G666" s="46"/>
      <c r="H666" s="46">
        <f t="shared" si="86"/>
        <v>2742290.32</v>
      </c>
      <c r="I666" s="46"/>
      <c r="J666" s="46">
        <f t="shared" si="86"/>
        <v>2304143.11</v>
      </c>
      <c r="K666" s="46"/>
      <c r="L666" s="79">
        <f t="shared" si="83"/>
        <v>0.84022581168575905</v>
      </c>
      <c r="M666" s="79"/>
    </row>
    <row r="667" spans="1:13" ht="19.5" customHeight="1">
      <c r="A667" s="33" t="s">
        <v>28</v>
      </c>
      <c r="B667" s="26" t="s">
        <v>154</v>
      </c>
      <c r="C667" s="26" t="s">
        <v>9</v>
      </c>
      <c r="D667" s="26" t="s">
        <v>464</v>
      </c>
      <c r="E667" s="43" t="s">
        <v>29</v>
      </c>
      <c r="F667" s="46">
        <v>2742290.32</v>
      </c>
      <c r="G667" s="46"/>
      <c r="H667" s="46">
        <v>2742290.32</v>
      </c>
      <c r="I667" s="46"/>
      <c r="J667" s="46">
        <v>2304143.11</v>
      </c>
      <c r="K667" s="46"/>
      <c r="L667" s="79">
        <f t="shared" si="83"/>
        <v>0.84022581168575905</v>
      </c>
      <c r="M667" s="79"/>
    </row>
    <row r="668" spans="1:13" s="86" customFormat="1">
      <c r="A668" s="82" t="s">
        <v>465</v>
      </c>
      <c r="B668" s="88" t="s">
        <v>154</v>
      </c>
      <c r="C668" s="88" t="s">
        <v>23</v>
      </c>
      <c r="D668" s="83"/>
      <c r="E668" s="84"/>
      <c r="F668" s="85">
        <f t="shared" ref="F668:K668" si="87">F669+F681</f>
        <v>12422600</v>
      </c>
      <c r="G668" s="85">
        <f t="shared" si="87"/>
        <v>0</v>
      </c>
      <c r="H668" s="85">
        <f t="shared" si="87"/>
        <v>12079200</v>
      </c>
      <c r="I668" s="85">
        <f t="shared" si="87"/>
        <v>0</v>
      </c>
      <c r="J668" s="85">
        <f t="shared" si="87"/>
        <v>9037588.5199999996</v>
      </c>
      <c r="K668" s="85">
        <f t="shared" si="87"/>
        <v>0</v>
      </c>
      <c r="L668" s="80">
        <f t="shared" si="83"/>
        <v>0.74819429432412743</v>
      </c>
      <c r="M668" s="80"/>
    </row>
    <row r="669" spans="1:13" s="15" customFormat="1">
      <c r="A669" s="28" t="s">
        <v>253</v>
      </c>
      <c r="B669" s="44" t="s">
        <v>154</v>
      </c>
      <c r="C669" s="44" t="s">
        <v>23</v>
      </c>
      <c r="D669" s="52">
        <v>7400000000</v>
      </c>
      <c r="E669" s="18"/>
      <c r="F669" s="46">
        <f t="shared" ref="F669:J670" si="88">F670</f>
        <v>11641913.6</v>
      </c>
      <c r="G669" s="19"/>
      <c r="H669" s="46">
        <f t="shared" si="88"/>
        <v>11641913.6</v>
      </c>
      <c r="I669" s="19"/>
      <c r="J669" s="46">
        <f t="shared" si="88"/>
        <v>8965861.6099999994</v>
      </c>
      <c r="K669" s="19"/>
      <c r="L669" s="79">
        <f t="shared" si="83"/>
        <v>0.77013641554598034</v>
      </c>
      <c r="M669" s="79"/>
    </row>
    <row r="670" spans="1:13" s="15" customFormat="1" ht="36.75" customHeight="1">
      <c r="A670" s="28" t="s">
        <v>254</v>
      </c>
      <c r="B670" s="44" t="s">
        <v>154</v>
      </c>
      <c r="C670" s="44" t="s">
        <v>23</v>
      </c>
      <c r="D670" s="52">
        <v>7430000000</v>
      </c>
      <c r="E670" s="18"/>
      <c r="F670" s="46">
        <f t="shared" si="88"/>
        <v>11641913.6</v>
      </c>
      <c r="G670" s="19"/>
      <c r="H670" s="46">
        <f t="shared" si="88"/>
        <v>11641913.6</v>
      </c>
      <c r="I670" s="19"/>
      <c r="J670" s="46">
        <f t="shared" si="88"/>
        <v>8965861.6099999994</v>
      </c>
      <c r="K670" s="19"/>
      <c r="L670" s="79">
        <f t="shared" si="83"/>
        <v>0.77013641554598034</v>
      </c>
      <c r="M670" s="79"/>
    </row>
    <row r="671" spans="1:13" s="15" customFormat="1" ht="31.5">
      <c r="A671" s="36" t="s">
        <v>466</v>
      </c>
      <c r="B671" s="44" t="s">
        <v>154</v>
      </c>
      <c r="C671" s="44" t="s">
        <v>23</v>
      </c>
      <c r="D671" s="52">
        <v>7430300000</v>
      </c>
      <c r="E671" s="43"/>
      <c r="F671" s="46">
        <f>F676+F679+F672+F674</f>
        <v>11641913.6</v>
      </c>
      <c r="G671" s="19"/>
      <c r="H671" s="46">
        <f>H676+H679+H672+H674</f>
        <v>11641913.6</v>
      </c>
      <c r="I671" s="19"/>
      <c r="J671" s="46">
        <f>J676+J679+J672+J674</f>
        <v>8965861.6099999994</v>
      </c>
      <c r="K671" s="19"/>
      <c r="L671" s="79">
        <f t="shared" si="83"/>
        <v>0.77013641554598034</v>
      </c>
      <c r="M671" s="79"/>
    </row>
    <row r="672" spans="1:13" s="15" customFormat="1" ht="47.25" hidden="1">
      <c r="A672" s="25" t="s">
        <v>467</v>
      </c>
      <c r="B672" s="44" t="s">
        <v>154</v>
      </c>
      <c r="C672" s="44" t="s">
        <v>23</v>
      </c>
      <c r="D672" s="52">
        <v>7430371000</v>
      </c>
      <c r="E672" s="18"/>
      <c r="F672" s="46">
        <f>F673</f>
        <v>0</v>
      </c>
      <c r="G672" s="19"/>
      <c r="H672" s="46">
        <f>H673</f>
        <v>0</v>
      </c>
      <c r="I672" s="19"/>
      <c r="J672" s="46">
        <f>J673</f>
        <v>0</v>
      </c>
      <c r="K672" s="19"/>
      <c r="L672" s="79" t="e">
        <f t="shared" si="83"/>
        <v>#DIV/0!</v>
      </c>
      <c r="M672" s="79"/>
    </row>
    <row r="673" spans="1:13" s="15" customFormat="1" hidden="1">
      <c r="A673" s="25" t="s">
        <v>28</v>
      </c>
      <c r="B673" s="44" t="s">
        <v>154</v>
      </c>
      <c r="C673" s="44" t="s">
        <v>23</v>
      </c>
      <c r="D673" s="52">
        <v>7430371000</v>
      </c>
      <c r="E673" s="43" t="s">
        <v>29</v>
      </c>
      <c r="F673" s="46"/>
      <c r="G673" s="19"/>
      <c r="H673" s="46"/>
      <c r="I673" s="19"/>
      <c r="J673" s="46"/>
      <c r="K673" s="19"/>
      <c r="L673" s="79" t="e">
        <f t="shared" si="83"/>
        <v>#DIV/0!</v>
      </c>
      <c r="M673" s="79"/>
    </row>
    <row r="674" spans="1:13" s="15" customFormat="1" ht="47.25" hidden="1">
      <c r="A674" s="25" t="s">
        <v>468</v>
      </c>
      <c r="B674" s="44" t="s">
        <v>154</v>
      </c>
      <c r="C674" s="44" t="s">
        <v>23</v>
      </c>
      <c r="D674" s="52" t="s">
        <v>469</v>
      </c>
      <c r="E674" s="43"/>
      <c r="F674" s="46">
        <f>F675</f>
        <v>0</v>
      </c>
      <c r="G674" s="19"/>
      <c r="H674" s="46">
        <f>H675</f>
        <v>0</v>
      </c>
      <c r="I674" s="19"/>
      <c r="J674" s="46">
        <f>J675</f>
        <v>0</v>
      </c>
      <c r="K674" s="19"/>
      <c r="L674" s="79" t="e">
        <f t="shared" si="83"/>
        <v>#DIV/0!</v>
      </c>
      <c r="M674" s="79"/>
    </row>
    <row r="675" spans="1:13" s="15" customFormat="1" hidden="1">
      <c r="A675" s="25" t="s">
        <v>28</v>
      </c>
      <c r="B675" s="44" t="s">
        <v>154</v>
      </c>
      <c r="C675" s="44" t="s">
        <v>23</v>
      </c>
      <c r="D675" s="52" t="s">
        <v>469</v>
      </c>
      <c r="E675" s="43" t="s">
        <v>29</v>
      </c>
      <c r="F675" s="46"/>
      <c r="G675" s="19"/>
      <c r="H675" s="46"/>
      <c r="I675" s="19"/>
      <c r="J675" s="46"/>
      <c r="K675" s="19"/>
      <c r="L675" s="79" t="e">
        <f t="shared" si="83"/>
        <v>#DIV/0!</v>
      </c>
      <c r="M675" s="79"/>
    </row>
    <row r="676" spans="1:13" s="15" customFormat="1" ht="183.75" customHeight="1">
      <c r="A676" s="25" t="s">
        <v>470</v>
      </c>
      <c r="B676" s="44" t="s">
        <v>154</v>
      </c>
      <c r="C676" s="44" t="s">
        <v>23</v>
      </c>
      <c r="D676" s="52">
        <v>7430375100</v>
      </c>
      <c r="E676" s="67"/>
      <c r="F676" s="46">
        <f>F677+F678</f>
        <v>11641913.6</v>
      </c>
      <c r="G676" s="19"/>
      <c r="H676" s="46">
        <f>H677+H678</f>
        <v>11641913.6</v>
      </c>
      <c r="I676" s="19"/>
      <c r="J676" s="46">
        <f>J677+J678</f>
        <v>8965861.6099999994</v>
      </c>
      <c r="K676" s="19"/>
      <c r="L676" s="79">
        <f t="shared" si="83"/>
        <v>0.77013641554598034</v>
      </c>
      <c r="M676" s="79"/>
    </row>
    <row r="677" spans="1:13" s="15" customFormat="1" ht="19.5" customHeight="1">
      <c r="A677" s="25" t="s">
        <v>28</v>
      </c>
      <c r="B677" s="51" t="s">
        <v>154</v>
      </c>
      <c r="C677" s="51" t="s">
        <v>23</v>
      </c>
      <c r="D677" s="52">
        <v>7430375100</v>
      </c>
      <c r="E677" s="67" t="s">
        <v>29</v>
      </c>
      <c r="F677" s="46">
        <v>1358900</v>
      </c>
      <c r="G677" s="19"/>
      <c r="H677" s="46">
        <v>1358900</v>
      </c>
      <c r="I677" s="19"/>
      <c r="J677" s="46">
        <v>867418.66</v>
      </c>
      <c r="K677" s="19"/>
      <c r="L677" s="79">
        <f t="shared" si="83"/>
        <v>0.63832412981087649</v>
      </c>
      <c r="M677" s="79"/>
    </row>
    <row r="678" spans="1:13" s="15" customFormat="1" ht="41.25" customHeight="1">
      <c r="A678" s="25" t="s">
        <v>107</v>
      </c>
      <c r="B678" s="51" t="s">
        <v>154</v>
      </c>
      <c r="C678" s="51" t="s">
        <v>23</v>
      </c>
      <c r="D678" s="44">
        <v>7430375100</v>
      </c>
      <c r="E678" s="67" t="s">
        <v>109</v>
      </c>
      <c r="F678" s="46">
        <v>10283013.6</v>
      </c>
      <c r="G678" s="19"/>
      <c r="H678" s="46">
        <v>10283013.6</v>
      </c>
      <c r="I678" s="19"/>
      <c r="J678" s="46">
        <v>8098442.9500000002</v>
      </c>
      <c r="K678" s="19"/>
      <c r="L678" s="79">
        <f t="shared" si="83"/>
        <v>0.78755540593664108</v>
      </c>
      <c r="M678" s="79"/>
    </row>
    <row r="679" spans="1:13" s="15" customFormat="1" ht="32.1" hidden="1" customHeight="1">
      <c r="A679" s="25" t="s">
        <v>471</v>
      </c>
      <c r="B679" s="51" t="s">
        <v>154</v>
      </c>
      <c r="C679" s="51" t="s">
        <v>23</v>
      </c>
      <c r="D679" s="44">
        <v>7430375230</v>
      </c>
      <c r="E679" s="67"/>
      <c r="F679" s="46">
        <f>F680</f>
        <v>0</v>
      </c>
      <c r="G679" s="19"/>
      <c r="H679" s="46">
        <f>H680</f>
        <v>0</v>
      </c>
      <c r="I679" s="19"/>
      <c r="J679" s="46">
        <f>J680</f>
        <v>0</v>
      </c>
      <c r="K679" s="19"/>
      <c r="L679" s="79" t="e">
        <f t="shared" si="83"/>
        <v>#DIV/0!</v>
      </c>
      <c r="M679" s="79"/>
    </row>
    <row r="680" spans="1:13" s="15" customFormat="1" ht="21" hidden="1" customHeight="1">
      <c r="A680" s="25" t="s">
        <v>28</v>
      </c>
      <c r="B680" s="51" t="s">
        <v>154</v>
      </c>
      <c r="C680" s="51" t="s">
        <v>23</v>
      </c>
      <c r="D680" s="44">
        <v>7430375230</v>
      </c>
      <c r="E680" s="67" t="s">
        <v>29</v>
      </c>
      <c r="F680" s="46"/>
      <c r="G680" s="19"/>
      <c r="H680" s="46"/>
      <c r="I680" s="19"/>
      <c r="J680" s="46"/>
      <c r="K680" s="19"/>
      <c r="L680" s="79" t="e">
        <f t="shared" si="83"/>
        <v>#DIV/0!</v>
      </c>
      <c r="M680" s="79"/>
    </row>
    <row r="681" spans="1:13" s="15" customFormat="1" ht="33.75" customHeight="1">
      <c r="A681" s="33" t="s">
        <v>46</v>
      </c>
      <c r="B681" s="44" t="s">
        <v>154</v>
      </c>
      <c r="C681" s="44" t="s">
        <v>23</v>
      </c>
      <c r="D681" s="26" t="s">
        <v>47</v>
      </c>
      <c r="E681" s="45"/>
      <c r="F681" s="46">
        <f t="shared" ref="F681:J682" si="89">F682</f>
        <v>780686.4</v>
      </c>
      <c r="G681" s="19"/>
      <c r="H681" s="46">
        <f t="shared" si="89"/>
        <v>437286.40000000002</v>
      </c>
      <c r="I681" s="19"/>
      <c r="J681" s="46">
        <f t="shared" si="89"/>
        <v>71726.91</v>
      </c>
      <c r="K681" s="19"/>
      <c r="L681" s="79">
        <f t="shared" si="83"/>
        <v>0.16402730567426749</v>
      </c>
      <c r="M681" s="79"/>
    </row>
    <row r="682" spans="1:13" s="15" customFormat="1" ht="47.25" customHeight="1">
      <c r="A682" s="33" t="s">
        <v>123</v>
      </c>
      <c r="B682" s="44" t="s">
        <v>154</v>
      </c>
      <c r="C682" s="44" t="s">
        <v>23</v>
      </c>
      <c r="D682" s="26" t="s">
        <v>49</v>
      </c>
      <c r="E682" s="45"/>
      <c r="F682" s="46">
        <f t="shared" si="89"/>
        <v>780686.4</v>
      </c>
      <c r="G682" s="19"/>
      <c r="H682" s="46">
        <f t="shared" si="89"/>
        <v>437286.40000000002</v>
      </c>
      <c r="I682" s="19"/>
      <c r="J682" s="46">
        <f t="shared" si="89"/>
        <v>71726.91</v>
      </c>
      <c r="K682" s="19"/>
      <c r="L682" s="79">
        <f t="shared" si="83"/>
        <v>0.16402730567426749</v>
      </c>
      <c r="M682" s="79"/>
    </row>
    <row r="683" spans="1:13" s="15" customFormat="1" ht="47.25" customHeight="1">
      <c r="A683" s="36" t="s">
        <v>70</v>
      </c>
      <c r="B683" s="44" t="s">
        <v>154</v>
      </c>
      <c r="C683" s="44" t="s">
        <v>23</v>
      </c>
      <c r="D683" s="26" t="s">
        <v>71</v>
      </c>
      <c r="E683" s="45"/>
      <c r="F683" s="46">
        <f>F684+F686</f>
        <v>780686.4</v>
      </c>
      <c r="G683" s="19"/>
      <c r="H683" s="46">
        <f>H684+H686</f>
        <v>437286.40000000002</v>
      </c>
      <c r="I683" s="19"/>
      <c r="J683" s="46">
        <f>J684+J686</f>
        <v>71726.91</v>
      </c>
      <c r="K683" s="19"/>
      <c r="L683" s="79">
        <f t="shared" si="83"/>
        <v>0.16402730567426749</v>
      </c>
      <c r="M683" s="79"/>
    </row>
    <row r="684" spans="1:13" s="15" customFormat="1" ht="173.25">
      <c r="A684" s="25" t="s">
        <v>470</v>
      </c>
      <c r="B684" s="44" t="s">
        <v>154</v>
      </c>
      <c r="C684" s="44" t="s">
        <v>23</v>
      </c>
      <c r="D684" s="26" t="s">
        <v>472</v>
      </c>
      <c r="E684" s="45"/>
      <c r="F684" s="46">
        <f>F685</f>
        <v>93886.399999999994</v>
      </c>
      <c r="G684" s="19"/>
      <c r="H684" s="46">
        <f>H685</f>
        <v>93886.399999999994</v>
      </c>
      <c r="I684" s="19"/>
      <c r="J684" s="46">
        <f>J685</f>
        <v>71726.91</v>
      </c>
      <c r="K684" s="19"/>
      <c r="L684" s="79">
        <f t="shared" si="83"/>
        <v>0.76397550656964175</v>
      </c>
      <c r="M684" s="79"/>
    </row>
    <row r="685" spans="1:13" s="15" customFormat="1" ht="31.5">
      <c r="A685" s="25" t="s">
        <v>107</v>
      </c>
      <c r="B685" s="44" t="s">
        <v>154</v>
      </c>
      <c r="C685" s="44" t="s">
        <v>23</v>
      </c>
      <c r="D685" s="26" t="s">
        <v>472</v>
      </c>
      <c r="E685" s="45">
        <v>600</v>
      </c>
      <c r="F685" s="46">
        <v>93886.399999999994</v>
      </c>
      <c r="G685" s="19"/>
      <c r="H685" s="46">
        <v>93886.399999999994</v>
      </c>
      <c r="I685" s="19"/>
      <c r="J685" s="46">
        <v>71726.91</v>
      </c>
      <c r="K685" s="19"/>
      <c r="L685" s="79">
        <f t="shared" si="83"/>
        <v>0.76397550656964175</v>
      </c>
      <c r="M685" s="79"/>
    </row>
    <row r="686" spans="1:13" s="15" customFormat="1" ht="46.5" customHeight="1">
      <c r="A686" s="25" t="s">
        <v>473</v>
      </c>
      <c r="B686" s="44" t="s">
        <v>154</v>
      </c>
      <c r="C686" s="44" t="s">
        <v>23</v>
      </c>
      <c r="D686" s="44">
        <v>7570375620</v>
      </c>
      <c r="E686" s="43"/>
      <c r="F686" s="46">
        <f>F687+F688</f>
        <v>686800</v>
      </c>
      <c r="G686" s="46"/>
      <c r="H686" s="46">
        <f>H687+H688</f>
        <v>343400</v>
      </c>
      <c r="I686" s="46"/>
      <c r="J686" s="46">
        <f>J687+J688</f>
        <v>0</v>
      </c>
      <c r="K686" s="46"/>
      <c r="L686" s="79">
        <f t="shared" si="83"/>
        <v>0</v>
      </c>
      <c r="M686" s="79"/>
    </row>
    <row r="687" spans="1:13" s="15" customFormat="1" ht="46.5" customHeight="1">
      <c r="A687" s="25" t="s">
        <v>34</v>
      </c>
      <c r="B687" s="44" t="s">
        <v>154</v>
      </c>
      <c r="C687" s="44" t="s">
        <v>23</v>
      </c>
      <c r="D687" s="44">
        <v>7570375620</v>
      </c>
      <c r="E687" s="43" t="s">
        <v>35</v>
      </c>
      <c r="F687" s="46">
        <v>6800</v>
      </c>
      <c r="G687" s="46"/>
      <c r="H687" s="46">
        <f>6800-3400</f>
        <v>3400</v>
      </c>
      <c r="I687" s="46"/>
      <c r="J687" s="46">
        <v>0</v>
      </c>
      <c r="K687" s="46"/>
      <c r="L687" s="79">
        <f t="shared" si="83"/>
        <v>0</v>
      </c>
      <c r="M687" s="79"/>
    </row>
    <row r="688" spans="1:13" s="15" customFormat="1" ht="23.25" customHeight="1">
      <c r="A688" s="25" t="s">
        <v>28</v>
      </c>
      <c r="B688" s="44" t="s">
        <v>154</v>
      </c>
      <c r="C688" s="44" t="s">
        <v>23</v>
      </c>
      <c r="D688" s="44">
        <v>7570375620</v>
      </c>
      <c r="E688" s="43" t="s">
        <v>29</v>
      </c>
      <c r="F688" s="46">
        <v>680000</v>
      </c>
      <c r="G688" s="46"/>
      <c r="H688" s="46">
        <f>680000-340000</f>
        <v>340000</v>
      </c>
      <c r="I688" s="46"/>
      <c r="J688" s="46">
        <v>0</v>
      </c>
      <c r="K688" s="46"/>
      <c r="L688" s="79">
        <f t="shared" si="83"/>
        <v>0</v>
      </c>
      <c r="M688" s="79"/>
    </row>
    <row r="689" spans="1:257" s="81" customFormat="1">
      <c r="A689" s="16" t="s">
        <v>474</v>
      </c>
      <c r="B689" s="17" t="s">
        <v>154</v>
      </c>
      <c r="C689" s="17" t="s">
        <v>45</v>
      </c>
      <c r="D689" s="17"/>
      <c r="E689" s="18"/>
      <c r="F689" s="19">
        <f t="shared" ref="F689:K689" si="90">F690+F700+F706+F719</f>
        <v>28789953</v>
      </c>
      <c r="G689" s="19">
        <f t="shared" si="90"/>
        <v>0</v>
      </c>
      <c r="H689" s="19">
        <f t="shared" si="90"/>
        <v>27190053</v>
      </c>
      <c r="I689" s="19">
        <f t="shared" si="90"/>
        <v>0</v>
      </c>
      <c r="J689" s="19">
        <f t="shared" si="90"/>
        <v>25512380.419999998</v>
      </c>
      <c r="K689" s="19">
        <f t="shared" si="90"/>
        <v>0</v>
      </c>
      <c r="L689" s="80">
        <f t="shared" si="83"/>
        <v>0.93829829680729193</v>
      </c>
      <c r="M689" s="80"/>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c r="AY689" s="15"/>
      <c r="AZ689" s="15"/>
      <c r="BA689" s="15"/>
      <c r="BB689" s="15"/>
      <c r="BC689" s="15"/>
      <c r="BD689" s="15"/>
      <c r="BE689" s="15"/>
      <c r="BF689" s="15"/>
      <c r="BG689" s="15"/>
      <c r="BH689" s="15"/>
      <c r="BI689" s="15"/>
      <c r="BJ689" s="15"/>
      <c r="BK689" s="15"/>
      <c r="BL689" s="15"/>
      <c r="BM689" s="15"/>
      <c r="BN689" s="15"/>
      <c r="BO689" s="15"/>
      <c r="BP689" s="15"/>
      <c r="BQ689" s="15"/>
      <c r="BR689" s="15"/>
      <c r="BS689" s="15"/>
      <c r="BT689" s="15"/>
      <c r="BU689" s="15"/>
      <c r="BV689" s="15"/>
      <c r="BW689" s="15"/>
      <c r="BX689" s="15"/>
      <c r="BY689" s="15"/>
      <c r="BZ689" s="15"/>
      <c r="CA689" s="15"/>
      <c r="CB689" s="15"/>
      <c r="CC689" s="15"/>
      <c r="CD689" s="15"/>
      <c r="CE689" s="15"/>
      <c r="CF689" s="15"/>
      <c r="CG689" s="15"/>
      <c r="CH689" s="15"/>
      <c r="CI689" s="15"/>
      <c r="CJ689" s="15"/>
      <c r="CK689" s="15"/>
      <c r="CL689" s="15"/>
      <c r="CM689" s="15"/>
      <c r="CN689" s="15"/>
      <c r="CO689" s="15"/>
      <c r="CP689" s="15"/>
      <c r="CQ689" s="15"/>
      <c r="CR689" s="15"/>
      <c r="CS689" s="15"/>
      <c r="CT689" s="15"/>
      <c r="CU689" s="15"/>
      <c r="CV689" s="15"/>
      <c r="CW689" s="15"/>
      <c r="CX689" s="15"/>
      <c r="CY689" s="15"/>
      <c r="CZ689" s="15"/>
      <c r="DA689" s="15"/>
      <c r="DB689" s="15"/>
      <c r="DC689" s="15"/>
      <c r="DD689" s="15"/>
      <c r="DE689" s="15"/>
      <c r="DF689" s="15"/>
      <c r="DG689" s="15"/>
      <c r="DH689" s="15"/>
      <c r="DI689" s="15"/>
      <c r="DJ689" s="15"/>
      <c r="DK689" s="15"/>
      <c r="DL689" s="15"/>
      <c r="DM689" s="15"/>
      <c r="DN689" s="15"/>
      <c r="DO689" s="15"/>
      <c r="DP689" s="15"/>
      <c r="DQ689" s="15"/>
      <c r="DR689" s="15"/>
      <c r="DS689" s="15"/>
      <c r="DT689" s="15"/>
      <c r="DU689" s="15"/>
      <c r="DV689" s="15"/>
      <c r="DW689" s="15"/>
      <c r="DX689" s="15"/>
      <c r="DY689" s="15"/>
      <c r="DZ689" s="15"/>
      <c r="EA689" s="15"/>
      <c r="EB689" s="15"/>
      <c r="EC689" s="15"/>
      <c r="ED689" s="15"/>
      <c r="EE689" s="15"/>
      <c r="EF689" s="15"/>
      <c r="EG689" s="15"/>
      <c r="EH689" s="15"/>
      <c r="EI689" s="15"/>
      <c r="EJ689" s="15"/>
      <c r="EK689" s="15"/>
      <c r="EL689" s="15"/>
      <c r="EM689" s="15"/>
      <c r="EN689" s="15"/>
      <c r="EO689" s="15"/>
      <c r="EP689" s="15"/>
      <c r="EQ689" s="15"/>
      <c r="ER689" s="15"/>
      <c r="ES689" s="15"/>
      <c r="ET689" s="15"/>
      <c r="EU689" s="15"/>
      <c r="EV689" s="15"/>
      <c r="EW689" s="15"/>
      <c r="EX689" s="15"/>
      <c r="EY689" s="15"/>
      <c r="EZ689" s="15"/>
      <c r="FA689" s="15"/>
      <c r="FB689" s="15"/>
      <c r="FC689" s="15"/>
      <c r="FD689" s="15"/>
      <c r="FE689" s="15"/>
      <c r="FF689" s="15"/>
      <c r="FG689" s="15"/>
      <c r="FH689" s="15"/>
      <c r="FI689" s="15"/>
      <c r="FJ689" s="15"/>
      <c r="FK689" s="15"/>
      <c r="FL689" s="15"/>
      <c r="FM689" s="15"/>
      <c r="FN689" s="15"/>
      <c r="FO689" s="15"/>
      <c r="FP689" s="15"/>
      <c r="FQ689" s="15"/>
      <c r="FR689" s="15"/>
      <c r="FS689" s="15"/>
      <c r="FT689" s="15"/>
      <c r="FU689" s="15"/>
      <c r="FV689" s="15"/>
      <c r="FW689" s="15"/>
      <c r="FX689" s="15"/>
      <c r="FY689" s="15"/>
      <c r="FZ689" s="15"/>
      <c r="GA689" s="15"/>
      <c r="GB689" s="15"/>
      <c r="GC689" s="15"/>
      <c r="GD689" s="15"/>
      <c r="GE689" s="15"/>
      <c r="GF689" s="15"/>
      <c r="GG689" s="15"/>
      <c r="GH689" s="15"/>
      <c r="GI689" s="15"/>
      <c r="GJ689" s="15"/>
      <c r="GK689" s="15"/>
      <c r="GL689" s="15"/>
      <c r="GM689" s="15"/>
      <c r="GN689" s="15"/>
      <c r="GO689" s="15"/>
      <c r="GP689" s="15"/>
      <c r="GQ689" s="15"/>
      <c r="GR689" s="15"/>
      <c r="GS689" s="15"/>
      <c r="GT689" s="15"/>
      <c r="GU689" s="15"/>
      <c r="GV689" s="15"/>
      <c r="GW689" s="15"/>
      <c r="GX689" s="15"/>
      <c r="GY689" s="15"/>
      <c r="GZ689" s="15"/>
      <c r="HA689" s="15"/>
      <c r="HB689" s="15"/>
      <c r="HC689" s="15"/>
      <c r="HD689" s="15"/>
      <c r="HE689" s="15"/>
      <c r="HF689" s="15"/>
      <c r="HG689" s="15"/>
      <c r="HH689" s="15"/>
      <c r="HI689" s="15"/>
      <c r="HJ689" s="15"/>
      <c r="HK689" s="15"/>
      <c r="HL689" s="15"/>
      <c r="HM689" s="15"/>
      <c r="HN689" s="15"/>
      <c r="HO689" s="15"/>
      <c r="HP689" s="15"/>
      <c r="HQ689" s="15"/>
      <c r="HR689" s="15"/>
      <c r="HS689" s="15"/>
      <c r="HT689" s="15"/>
      <c r="HU689" s="15"/>
      <c r="HV689" s="15"/>
      <c r="HW689" s="15"/>
      <c r="HX689" s="15"/>
      <c r="HY689" s="15"/>
      <c r="HZ689" s="15"/>
      <c r="IA689" s="15"/>
      <c r="IB689" s="15"/>
      <c r="IC689" s="15"/>
      <c r="ID689" s="15"/>
      <c r="IE689" s="15"/>
      <c r="IF689" s="15"/>
      <c r="IG689" s="15"/>
      <c r="IH689" s="15"/>
      <c r="II689" s="15"/>
      <c r="IJ689" s="15"/>
      <c r="IK689" s="15"/>
      <c r="IL689" s="15"/>
      <c r="IM689" s="15"/>
      <c r="IN689" s="15"/>
      <c r="IO689" s="15"/>
      <c r="IP689" s="15"/>
      <c r="IQ689" s="15"/>
      <c r="IR689" s="15"/>
      <c r="IS689" s="15"/>
      <c r="IT689" s="15"/>
      <c r="IU689" s="15"/>
      <c r="IV689" s="15"/>
      <c r="IW689" s="15"/>
    </row>
    <row r="690" spans="1:257" ht="21.75" customHeight="1">
      <c r="A690" s="25" t="s">
        <v>299</v>
      </c>
      <c r="B690" s="44" t="s">
        <v>154</v>
      </c>
      <c r="C690" s="44" t="s">
        <v>45</v>
      </c>
      <c r="D690" s="44">
        <v>7200000000</v>
      </c>
      <c r="E690" s="43"/>
      <c r="F690" s="46">
        <f t="shared" ref="F690:J691" si="91">F691</f>
        <v>2340100</v>
      </c>
      <c r="G690" s="19">
        <f>G691</f>
        <v>0</v>
      </c>
      <c r="H690" s="46">
        <f t="shared" si="91"/>
        <v>1517800</v>
      </c>
      <c r="I690" s="19">
        <f>I691</f>
        <v>0</v>
      </c>
      <c r="J690" s="46">
        <f t="shared" si="91"/>
        <v>1231888.22</v>
      </c>
      <c r="K690" s="19">
        <f>K691</f>
        <v>0</v>
      </c>
      <c r="L690" s="79">
        <f t="shared" si="83"/>
        <v>0.8116275003294241</v>
      </c>
      <c r="M690" s="79"/>
    </row>
    <row r="691" spans="1:257" ht="30" customHeight="1">
      <c r="A691" s="25" t="s">
        <v>300</v>
      </c>
      <c r="B691" s="44" t="s">
        <v>154</v>
      </c>
      <c r="C691" s="44" t="s">
        <v>45</v>
      </c>
      <c r="D691" s="44">
        <v>7210000000</v>
      </c>
      <c r="E691" s="43"/>
      <c r="F691" s="46">
        <f t="shared" si="91"/>
        <v>2340100</v>
      </c>
      <c r="G691" s="46">
        <f>G693+G696</f>
        <v>0</v>
      </c>
      <c r="H691" s="46">
        <f t="shared" si="91"/>
        <v>1517800</v>
      </c>
      <c r="I691" s="46">
        <f>I693+I696</f>
        <v>0</v>
      </c>
      <c r="J691" s="46">
        <f t="shared" si="91"/>
        <v>1231888.22</v>
      </c>
      <c r="K691" s="46">
        <f>K693+K696</f>
        <v>0</v>
      </c>
      <c r="L691" s="79">
        <f t="shared" si="83"/>
        <v>0.8116275003294241</v>
      </c>
      <c r="M691" s="79"/>
    </row>
    <row r="692" spans="1:257" ht="29.25" customHeight="1">
      <c r="A692" s="36" t="s">
        <v>310</v>
      </c>
      <c r="B692" s="44" t="s">
        <v>154</v>
      </c>
      <c r="C692" s="44" t="s">
        <v>45</v>
      </c>
      <c r="D692" s="44">
        <v>7210500000</v>
      </c>
      <c r="E692" s="43"/>
      <c r="F692" s="46">
        <f>F693+F696+F698</f>
        <v>2340100</v>
      </c>
      <c r="G692" s="46"/>
      <c r="H692" s="46">
        <f>H693+H696+H698</f>
        <v>1517800</v>
      </c>
      <c r="I692" s="46"/>
      <c r="J692" s="46">
        <f>J693+J696+J698</f>
        <v>1231888.22</v>
      </c>
      <c r="K692" s="46"/>
      <c r="L692" s="79">
        <f t="shared" si="83"/>
        <v>0.8116275003294241</v>
      </c>
      <c r="M692" s="79"/>
    </row>
    <row r="693" spans="1:257" ht="111.75" customHeight="1">
      <c r="A693" s="25" t="s">
        <v>475</v>
      </c>
      <c r="B693" s="44" t="s">
        <v>154</v>
      </c>
      <c r="C693" s="44" t="s">
        <v>45</v>
      </c>
      <c r="D693" s="44">
        <v>7210575360</v>
      </c>
      <c r="E693" s="43"/>
      <c r="F693" s="46">
        <f>SUM(F694:F695)</f>
        <v>21100</v>
      </c>
      <c r="G693" s="19"/>
      <c r="H693" s="46">
        <f>SUM(H694:H695)</f>
        <v>21100</v>
      </c>
      <c r="I693" s="19"/>
      <c r="J693" s="46">
        <f>SUM(J694:J695)</f>
        <v>21100</v>
      </c>
      <c r="K693" s="19"/>
      <c r="L693" s="79">
        <f t="shared" si="83"/>
        <v>1</v>
      </c>
      <c r="M693" s="79"/>
    </row>
    <row r="694" spans="1:257" ht="31.5">
      <c r="A694" s="25" t="s">
        <v>34</v>
      </c>
      <c r="B694" s="44" t="s">
        <v>154</v>
      </c>
      <c r="C694" s="44" t="s">
        <v>45</v>
      </c>
      <c r="D694" s="44">
        <v>7210575360</v>
      </c>
      <c r="E694" s="43" t="s">
        <v>35</v>
      </c>
      <c r="F694" s="46">
        <v>6031.95</v>
      </c>
      <c r="G694" s="19"/>
      <c r="H694" s="46">
        <v>6031.95</v>
      </c>
      <c r="I694" s="19"/>
      <c r="J694" s="46">
        <v>6031.95</v>
      </c>
      <c r="K694" s="19"/>
      <c r="L694" s="79">
        <f t="shared" si="83"/>
        <v>1</v>
      </c>
      <c r="M694" s="79"/>
    </row>
    <row r="695" spans="1:257" ht="31.5" customHeight="1">
      <c r="A695" s="25" t="s">
        <v>107</v>
      </c>
      <c r="B695" s="44" t="s">
        <v>154</v>
      </c>
      <c r="C695" s="44" t="s">
        <v>45</v>
      </c>
      <c r="D695" s="44">
        <v>7210575360</v>
      </c>
      <c r="E695" s="43" t="s">
        <v>109</v>
      </c>
      <c r="F695" s="46">
        <v>15068.05</v>
      </c>
      <c r="G695" s="19"/>
      <c r="H695" s="46">
        <v>15068.05</v>
      </c>
      <c r="I695" s="19"/>
      <c r="J695" s="46">
        <v>15068.05</v>
      </c>
      <c r="K695" s="19"/>
      <c r="L695" s="79">
        <f t="shared" si="83"/>
        <v>1</v>
      </c>
      <c r="M695" s="79"/>
    </row>
    <row r="696" spans="1:257" ht="52.5" customHeight="1">
      <c r="A696" s="25" t="s">
        <v>476</v>
      </c>
      <c r="B696" s="44" t="s">
        <v>154</v>
      </c>
      <c r="C696" s="44" t="s">
        <v>45</v>
      </c>
      <c r="D696" s="44">
        <v>7210575370</v>
      </c>
      <c r="E696" s="43"/>
      <c r="F696" s="46">
        <f>F697</f>
        <v>1405500</v>
      </c>
      <c r="G696" s="19"/>
      <c r="H696" s="46">
        <f>H697</f>
        <v>1405500</v>
      </c>
      <c r="I696" s="19"/>
      <c r="J696" s="46">
        <f>J697</f>
        <v>1210788.22</v>
      </c>
      <c r="K696" s="19"/>
      <c r="L696" s="79">
        <f t="shared" si="83"/>
        <v>0.86146440412664527</v>
      </c>
      <c r="M696" s="79"/>
    </row>
    <row r="697" spans="1:257" ht="18" customHeight="1">
      <c r="A697" s="25" t="s">
        <v>28</v>
      </c>
      <c r="B697" s="44" t="s">
        <v>154</v>
      </c>
      <c r="C697" s="44" t="s">
        <v>45</v>
      </c>
      <c r="D697" s="44">
        <v>7210575370</v>
      </c>
      <c r="E697" s="43" t="s">
        <v>29</v>
      </c>
      <c r="F697" s="46">
        <v>1405500</v>
      </c>
      <c r="G697" s="19"/>
      <c r="H697" s="46">
        <v>1405500</v>
      </c>
      <c r="I697" s="19"/>
      <c r="J697" s="46">
        <v>1210788.22</v>
      </c>
      <c r="K697" s="19"/>
      <c r="L697" s="79">
        <f t="shared" si="83"/>
        <v>0.86146440412664527</v>
      </c>
      <c r="M697" s="79"/>
    </row>
    <row r="698" spans="1:257" ht="68.25" customHeight="1">
      <c r="A698" s="25" t="s">
        <v>477</v>
      </c>
      <c r="B698" s="44" t="s">
        <v>154</v>
      </c>
      <c r="C698" s="44" t="s">
        <v>45</v>
      </c>
      <c r="D698" s="44">
        <v>7210575640</v>
      </c>
      <c r="E698" s="43"/>
      <c r="F698" s="46">
        <f>F699</f>
        <v>913500</v>
      </c>
      <c r="G698" s="19"/>
      <c r="H698" s="46">
        <f>H699</f>
        <v>91200</v>
      </c>
      <c r="I698" s="19"/>
      <c r="J698" s="46">
        <f>J699</f>
        <v>0</v>
      </c>
      <c r="K698" s="19"/>
      <c r="L698" s="79">
        <f t="shared" si="83"/>
        <v>0</v>
      </c>
      <c r="M698" s="79"/>
    </row>
    <row r="699" spans="1:257" ht="18" customHeight="1">
      <c r="A699" s="25" t="s">
        <v>28</v>
      </c>
      <c r="B699" s="44" t="s">
        <v>154</v>
      </c>
      <c r="C699" s="44" t="s">
        <v>45</v>
      </c>
      <c r="D699" s="44">
        <v>7210575640</v>
      </c>
      <c r="E699" s="43" t="s">
        <v>29</v>
      </c>
      <c r="F699" s="46">
        <v>913500</v>
      </c>
      <c r="G699" s="19"/>
      <c r="H699" s="46">
        <f>913500-822300</f>
        <v>91200</v>
      </c>
      <c r="I699" s="19"/>
      <c r="J699" s="46">
        <v>0</v>
      </c>
      <c r="K699" s="19"/>
      <c r="L699" s="79">
        <f t="shared" si="83"/>
        <v>0</v>
      </c>
      <c r="M699" s="79"/>
    </row>
    <row r="700" spans="1:257" ht="36" customHeight="1">
      <c r="A700" s="25" t="s">
        <v>292</v>
      </c>
      <c r="B700" s="44" t="s">
        <v>154</v>
      </c>
      <c r="C700" s="44" t="s">
        <v>45</v>
      </c>
      <c r="D700" s="44">
        <v>7300000000</v>
      </c>
      <c r="E700" s="43"/>
      <c r="F700" s="46">
        <f t="shared" ref="F700:J702" si="92">F701</f>
        <v>1518951</v>
      </c>
      <c r="G700" s="19"/>
      <c r="H700" s="46">
        <f t="shared" si="92"/>
        <v>1518951</v>
      </c>
      <c r="I700" s="19"/>
      <c r="J700" s="46">
        <f t="shared" si="92"/>
        <v>1518951</v>
      </c>
      <c r="K700" s="19"/>
      <c r="L700" s="79">
        <f t="shared" si="83"/>
        <v>1</v>
      </c>
      <c r="M700" s="79"/>
    </row>
    <row r="701" spans="1:257" ht="19.5" customHeight="1">
      <c r="A701" s="25" t="s">
        <v>478</v>
      </c>
      <c r="B701" s="44" t="s">
        <v>154</v>
      </c>
      <c r="C701" s="44" t="s">
        <v>45</v>
      </c>
      <c r="D701" s="44">
        <v>7320000000</v>
      </c>
      <c r="E701" s="43"/>
      <c r="F701" s="46">
        <f t="shared" si="92"/>
        <v>1518951</v>
      </c>
      <c r="G701" s="19"/>
      <c r="H701" s="46">
        <f t="shared" si="92"/>
        <v>1518951</v>
      </c>
      <c r="I701" s="19"/>
      <c r="J701" s="46">
        <f t="shared" si="92"/>
        <v>1518951</v>
      </c>
      <c r="K701" s="19"/>
      <c r="L701" s="79">
        <f t="shared" si="83"/>
        <v>1</v>
      </c>
      <c r="M701" s="79"/>
    </row>
    <row r="702" spans="1:257" ht="45.75" customHeight="1">
      <c r="A702" s="36" t="s">
        <v>479</v>
      </c>
      <c r="B702" s="44" t="s">
        <v>154</v>
      </c>
      <c r="C702" s="44" t="s">
        <v>45</v>
      </c>
      <c r="D702" s="44">
        <v>7320300000</v>
      </c>
      <c r="E702" s="43"/>
      <c r="F702" s="46">
        <f t="shared" si="92"/>
        <v>1518951</v>
      </c>
      <c r="G702" s="19"/>
      <c r="H702" s="46">
        <f t="shared" si="92"/>
        <v>1518951</v>
      </c>
      <c r="I702" s="19"/>
      <c r="J702" s="46">
        <f t="shared" si="92"/>
        <v>1518951</v>
      </c>
      <c r="K702" s="19"/>
      <c r="L702" s="79">
        <f t="shared" si="83"/>
        <v>1</v>
      </c>
      <c r="M702" s="79"/>
    </row>
    <row r="703" spans="1:257" ht="36" customHeight="1">
      <c r="A703" s="25" t="s">
        <v>480</v>
      </c>
      <c r="B703" s="44" t="s">
        <v>154</v>
      </c>
      <c r="C703" s="44" t="s">
        <v>45</v>
      </c>
      <c r="D703" s="44">
        <v>7320375560</v>
      </c>
      <c r="E703" s="29"/>
      <c r="F703" s="27">
        <f>F704+F705</f>
        <v>1518951</v>
      </c>
      <c r="G703" s="19"/>
      <c r="H703" s="27">
        <f>H704+H705</f>
        <v>1518951</v>
      </c>
      <c r="I703" s="19"/>
      <c r="J703" s="27">
        <f>J704+J705</f>
        <v>1518951</v>
      </c>
      <c r="K703" s="19"/>
      <c r="L703" s="79">
        <f t="shared" si="83"/>
        <v>1</v>
      </c>
      <c r="M703" s="79"/>
    </row>
    <row r="704" spans="1:257" ht="66.75" customHeight="1">
      <c r="A704" s="25" t="s">
        <v>18</v>
      </c>
      <c r="B704" s="44" t="s">
        <v>154</v>
      </c>
      <c r="C704" s="44" t="s">
        <v>45</v>
      </c>
      <c r="D704" s="44">
        <v>7320375560</v>
      </c>
      <c r="E704" s="29" t="s">
        <v>19</v>
      </c>
      <c r="F704" s="27">
        <v>1368021.63</v>
      </c>
      <c r="G704" s="19"/>
      <c r="H704" s="27">
        <v>1368021.63</v>
      </c>
      <c r="I704" s="19"/>
      <c r="J704" s="27">
        <v>1368021.63</v>
      </c>
      <c r="K704" s="19"/>
      <c r="L704" s="79">
        <f t="shared" si="83"/>
        <v>1</v>
      </c>
      <c r="M704" s="79"/>
    </row>
    <row r="705" spans="1:13" ht="36" customHeight="1">
      <c r="A705" s="25" t="s">
        <v>34</v>
      </c>
      <c r="B705" s="44" t="s">
        <v>154</v>
      </c>
      <c r="C705" s="44" t="s">
        <v>45</v>
      </c>
      <c r="D705" s="44">
        <v>7320375560</v>
      </c>
      <c r="E705" s="29" t="s">
        <v>35</v>
      </c>
      <c r="F705" s="27">
        <v>150929.37</v>
      </c>
      <c r="G705" s="19"/>
      <c r="H705" s="27">
        <v>150929.37</v>
      </c>
      <c r="I705" s="19"/>
      <c r="J705" s="27">
        <v>150929.37</v>
      </c>
      <c r="K705" s="19"/>
      <c r="L705" s="79">
        <f t="shared" si="83"/>
        <v>1</v>
      </c>
      <c r="M705" s="79"/>
    </row>
    <row r="706" spans="1:13" ht="15.75" customHeight="1">
      <c r="A706" s="28" t="s">
        <v>253</v>
      </c>
      <c r="B706" s="44" t="s">
        <v>154</v>
      </c>
      <c r="C706" s="44" t="s">
        <v>45</v>
      </c>
      <c r="D706" s="52">
        <v>7400000000</v>
      </c>
      <c r="E706" s="43"/>
      <c r="F706" s="46">
        <f t="shared" ref="F706:J707" si="93">F707</f>
        <v>23150000</v>
      </c>
      <c r="G706" s="46">
        <f t="shared" ref="G706:K707" si="94">G707</f>
        <v>0</v>
      </c>
      <c r="H706" s="46">
        <f t="shared" si="93"/>
        <v>22372400</v>
      </c>
      <c r="I706" s="46">
        <f t="shared" si="94"/>
        <v>0</v>
      </c>
      <c r="J706" s="46">
        <f t="shared" si="93"/>
        <v>20980639.199999999</v>
      </c>
      <c r="K706" s="46">
        <f t="shared" si="94"/>
        <v>0</v>
      </c>
      <c r="L706" s="79">
        <f t="shared" si="83"/>
        <v>0.93779117126459388</v>
      </c>
      <c r="M706" s="79"/>
    </row>
    <row r="707" spans="1:13" ht="38.25" customHeight="1">
      <c r="A707" s="28" t="s">
        <v>254</v>
      </c>
      <c r="B707" s="44" t="s">
        <v>154</v>
      </c>
      <c r="C707" s="44" t="s">
        <v>45</v>
      </c>
      <c r="D707" s="52">
        <v>7430000000</v>
      </c>
      <c r="E707" s="43"/>
      <c r="F707" s="46">
        <f t="shared" si="93"/>
        <v>23150000</v>
      </c>
      <c r="G707" s="46">
        <f t="shared" si="94"/>
        <v>0</v>
      </c>
      <c r="H707" s="46">
        <f t="shared" si="93"/>
        <v>22372400</v>
      </c>
      <c r="I707" s="46">
        <f t="shared" si="94"/>
        <v>0</v>
      </c>
      <c r="J707" s="46">
        <f t="shared" si="93"/>
        <v>20980639.199999999</v>
      </c>
      <c r="K707" s="46">
        <f t="shared" si="94"/>
        <v>0</v>
      </c>
      <c r="L707" s="79">
        <f t="shared" si="83"/>
        <v>0.93779117126459388</v>
      </c>
      <c r="M707" s="79"/>
    </row>
    <row r="708" spans="1:13" ht="48" customHeight="1">
      <c r="A708" s="36" t="s">
        <v>481</v>
      </c>
      <c r="B708" s="44" t="s">
        <v>154</v>
      </c>
      <c r="C708" s="44" t="s">
        <v>45</v>
      </c>
      <c r="D708" s="52">
        <v>7430200000</v>
      </c>
      <c r="E708" s="43"/>
      <c r="F708" s="46">
        <f>F713+F715+F709+F717+F711</f>
        <v>23150000</v>
      </c>
      <c r="G708" s="46">
        <f>G713+G715</f>
        <v>0</v>
      </c>
      <c r="H708" s="46">
        <f>H713+H715+H709+H717+H711</f>
        <v>22372400</v>
      </c>
      <c r="I708" s="46">
        <f>I713+I715</f>
        <v>0</v>
      </c>
      <c r="J708" s="46">
        <f>J713+J715+J709+J717+J711</f>
        <v>20980639.199999999</v>
      </c>
      <c r="K708" s="46">
        <f>K713+K715</f>
        <v>0</v>
      </c>
      <c r="L708" s="79">
        <f t="shared" si="83"/>
        <v>0.93779117126459388</v>
      </c>
      <c r="M708" s="79"/>
    </row>
    <row r="709" spans="1:13" ht="64.5" customHeight="1">
      <c r="A709" s="25" t="s">
        <v>482</v>
      </c>
      <c r="B709" s="44" t="s">
        <v>154</v>
      </c>
      <c r="C709" s="44" t="s">
        <v>45</v>
      </c>
      <c r="D709" s="44">
        <v>7430275200</v>
      </c>
      <c r="E709" s="18"/>
      <c r="F709" s="46">
        <f>F710</f>
        <v>74600</v>
      </c>
      <c r="G709" s="46"/>
      <c r="H709" s="46">
        <f>H710</f>
        <v>74600</v>
      </c>
      <c r="I709" s="46"/>
      <c r="J709" s="46">
        <f>J710</f>
        <v>44769.19</v>
      </c>
      <c r="K709" s="46"/>
      <c r="L709" s="79">
        <f t="shared" si="83"/>
        <v>0.60012319034852546</v>
      </c>
      <c r="M709" s="79"/>
    </row>
    <row r="710" spans="1:13" ht="14.25" customHeight="1">
      <c r="A710" s="25" t="s">
        <v>28</v>
      </c>
      <c r="B710" s="44" t="s">
        <v>154</v>
      </c>
      <c r="C710" s="44" t="s">
        <v>45</v>
      </c>
      <c r="D710" s="44">
        <v>7430275200</v>
      </c>
      <c r="E710" s="43" t="s">
        <v>29</v>
      </c>
      <c r="F710" s="46">
        <v>74600</v>
      </c>
      <c r="G710" s="46"/>
      <c r="H710" s="46">
        <v>74600</v>
      </c>
      <c r="I710" s="46"/>
      <c r="J710" s="46">
        <v>44769.19</v>
      </c>
      <c r="K710" s="46"/>
      <c r="L710" s="79">
        <f t="shared" si="83"/>
        <v>0.60012319034852546</v>
      </c>
      <c r="M710" s="79"/>
    </row>
    <row r="711" spans="1:13" ht="63.75" customHeight="1">
      <c r="A711" s="25" t="s">
        <v>483</v>
      </c>
      <c r="B711" s="44" t="s">
        <v>154</v>
      </c>
      <c r="C711" s="44" t="s">
        <v>45</v>
      </c>
      <c r="D711" s="44">
        <v>7430275330</v>
      </c>
      <c r="E711" s="43"/>
      <c r="F711" s="46">
        <f>F712</f>
        <v>664400</v>
      </c>
      <c r="G711" s="46"/>
      <c r="H711" s="46">
        <f>H712</f>
        <v>664400</v>
      </c>
      <c r="I711" s="46"/>
      <c r="J711" s="46">
        <f>J712</f>
        <v>581954.88</v>
      </c>
      <c r="K711" s="46"/>
      <c r="L711" s="79">
        <f t="shared" si="83"/>
        <v>0.87591041541240222</v>
      </c>
      <c r="M711" s="79"/>
    </row>
    <row r="712" spans="1:13" ht="17.25" customHeight="1">
      <c r="A712" s="25" t="s">
        <v>28</v>
      </c>
      <c r="B712" s="44" t="s">
        <v>154</v>
      </c>
      <c r="C712" s="44" t="s">
        <v>45</v>
      </c>
      <c r="D712" s="44">
        <v>7430275330</v>
      </c>
      <c r="E712" s="43" t="s">
        <v>29</v>
      </c>
      <c r="F712" s="46">
        <v>664400</v>
      </c>
      <c r="G712" s="46"/>
      <c r="H712" s="46">
        <v>664400</v>
      </c>
      <c r="I712" s="46"/>
      <c r="J712" s="46">
        <v>581954.88</v>
      </c>
      <c r="K712" s="46"/>
      <c r="L712" s="79">
        <f t="shared" ref="L712:L775" si="95">J712/H712</f>
        <v>0.87591041541240222</v>
      </c>
      <c r="M712" s="79"/>
    </row>
    <row r="713" spans="1:13" ht="53.25" customHeight="1">
      <c r="A713" s="25" t="s">
        <v>484</v>
      </c>
      <c r="B713" s="44" t="s">
        <v>154</v>
      </c>
      <c r="C713" s="44" t="s">
        <v>45</v>
      </c>
      <c r="D713" s="44">
        <v>7430275340</v>
      </c>
      <c r="E713" s="29"/>
      <c r="F713" s="46">
        <f>F714</f>
        <v>20707600</v>
      </c>
      <c r="G713" s="46"/>
      <c r="H713" s="46">
        <f>H714</f>
        <v>20707600</v>
      </c>
      <c r="I713" s="46"/>
      <c r="J713" s="46">
        <f>J714</f>
        <v>19432700.449999999</v>
      </c>
      <c r="K713" s="46"/>
      <c r="L713" s="79">
        <f t="shared" si="95"/>
        <v>0.93843325397438615</v>
      </c>
      <c r="M713" s="79"/>
    </row>
    <row r="714" spans="1:13" ht="20.25" customHeight="1">
      <c r="A714" s="25" t="s">
        <v>28</v>
      </c>
      <c r="B714" s="42" t="s">
        <v>154</v>
      </c>
      <c r="C714" s="42" t="s">
        <v>45</v>
      </c>
      <c r="D714" s="44">
        <v>7430275340</v>
      </c>
      <c r="E714" s="29" t="s">
        <v>29</v>
      </c>
      <c r="F714" s="46">
        <v>20707600</v>
      </c>
      <c r="G714" s="46"/>
      <c r="H714" s="46">
        <v>20707600</v>
      </c>
      <c r="I714" s="46"/>
      <c r="J714" s="46">
        <v>19432700.449999999</v>
      </c>
      <c r="K714" s="46"/>
      <c r="L714" s="79">
        <f t="shared" si="95"/>
        <v>0.93843325397438615</v>
      </c>
      <c r="M714" s="79"/>
    </row>
    <row r="715" spans="1:13" ht="78.75">
      <c r="A715" s="25" t="s">
        <v>485</v>
      </c>
      <c r="B715" s="44" t="s">
        <v>154</v>
      </c>
      <c r="C715" s="44" t="s">
        <v>45</v>
      </c>
      <c r="D715" s="44">
        <v>7430275350</v>
      </c>
      <c r="E715" s="29"/>
      <c r="F715" s="27">
        <f>F716</f>
        <v>148200</v>
      </c>
      <c r="G715" s="46"/>
      <c r="H715" s="27">
        <f>H716</f>
        <v>148200</v>
      </c>
      <c r="I715" s="46"/>
      <c r="J715" s="27">
        <f>J716</f>
        <v>147892.68</v>
      </c>
      <c r="K715" s="46"/>
      <c r="L715" s="79">
        <f t="shared" si="95"/>
        <v>0.99792631578947366</v>
      </c>
      <c r="M715" s="79"/>
    </row>
    <row r="716" spans="1:13" ht="22.5" customHeight="1">
      <c r="A716" s="25" t="s">
        <v>28</v>
      </c>
      <c r="B716" s="44" t="s">
        <v>154</v>
      </c>
      <c r="C716" s="44" t="s">
        <v>45</v>
      </c>
      <c r="D716" s="44">
        <v>7430275350</v>
      </c>
      <c r="E716" s="29" t="s">
        <v>29</v>
      </c>
      <c r="F716" s="27">
        <v>148200</v>
      </c>
      <c r="G716" s="46"/>
      <c r="H716" s="27">
        <v>148200</v>
      </c>
      <c r="I716" s="46"/>
      <c r="J716" s="27">
        <v>147892.68</v>
      </c>
      <c r="K716" s="46"/>
      <c r="L716" s="79">
        <f t="shared" si="95"/>
        <v>0.99792631578947366</v>
      </c>
      <c r="M716" s="79"/>
    </row>
    <row r="717" spans="1:13" ht="94.5">
      <c r="A717" s="34" t="s">
        <v>486</v>
      </c>
      <c r="B717" s="44" t="s">
        <v>154</v>
      </c>
      <c r="C717" s="44" t="s">
        <v>45</v>
      </c>
      <c r="D717" s="44" t="s">
        <v>487</v>
      </c>
      <c r="E717" s="29"/>
      <c r="F717" s="27">
        <f>F718</f>
        <v>1555200</v>
      </c>
      <c r="G717" s="46"/>
      <c r="H717" s="27">
        <f>H718</f>
        <v>777600</v>
      </c>
      <c r="I717" s="46"/>
      <c r="J717" s="27">
        <f>J718</f>
        <v>773322</v>
      </c>
      <c r="K717" s="46"/>
      <c r="L717" s="79">
        <f t="shared" si="95"/>
        <v>0.9944984567901235</v>
      </c>
      <c r="M717" s="79"/>
    </row>
    <row r="718" spans="1:13" ht="36.75" customHeight="1">
      <c r="A718" s="34" t="s">
        <v>488</v>
      </c>
      <c r="B718" s="44" t="s">
        <v>154</v>
      </c>
      <c r="C718" s="44" t="s">
        <v>45</v>
      </c>
      <c r="D718" s="44" t="s">
        <v>487</v>
      </c>
      <c r="E718" s="29" t="s">
        <v>489</v>
      </c>
      <c r="F718" s="27">
        <v>1555200</v>
      </c>
      <c r="G718" s="46"/>
      <c r="H718" s="27">
        <f>1555200-777600</f>
        <v>777600</v>
      </c>
      <c r="I718" s="46"/>
      <c r="J718" s="27">
        <v>773322</v>
      </c>
      <c r="K718" s="46"/>
      <c r="L718" s="79">
        <f t="shared" si="95"/>
        <v>0.9944984567901235</v>
      </c>
      <c r="M718" s="79"/>
    </row>
    <row r="719" spans="1:13" ht="30.75" customHeight="1">
      <c r="A719" s="33" t="s">
        <v>46</v>
      </c>
      <c r="B719" s="44" t="s">
        <v>154</v>
      </c>
      <c r="C719" s="44" t="s">
        <v>45</v>
      </c>
      <c r="D719" s="26" t="s">
        <v>47</v>
      </c>
      <c r="E719" s="43"/>
      <c r="F719" s="46">
        <f t="shared" ref="F719:J720" si="96">F720</f>
        <v>1780902</v>
      </c>
      <c r="G719" s="46">
        <f>G720</f>
        <v>0</v>
      </c>
      <c r="H719" s="46">
        <f t="shared" si="96"/>
        <v>1780902</v>
      </c>
      <c r="I719" s="46">
        <f>I720</f>
        <v>0</v>
      </c>
      <c r="J719" s="46">
        <f t="shared" si="96"/>
        <v>1780902</v>
      </c>
      <c r="K719" s="46">
        <f>K720</f>
        <v>0</v>
      </c>
      <c r="L719" s="79">
        <f t="shared" si="95"/>
        <v>1</v>
      </c>
      <c r="M719" s="79"/>
    </row>
    <row r="720" spans="1:13" ht="47.25">
      <c r="A720" s="33" t="s">
        <v>123</v>
      </c>
      <c r="B720" s="44" t="s">
        <v>154</v>
      </c>
      <c r="C720" s="44" t="s">
        <v>45</v>
      </c>
      <c r="D720" s="26" t="s">
        <v>49</v>
      </c>
      <c r="E720" s="43"/>
      <c r="F720" s="46">
        <f t="shared" si="96"/>
        <v>1780902</v>
      </c>
      <c r="G720" s="46">
        <f>G724+G727</f>
        <v>0</v>
      </c>
      <c r="H720" s="46">
        <f t="shared" si="96"/>
        <v>1780902</v>
      </c>
      <c r="I720" s="46">
        <f>I724+I727</f>
        <v>0</v>
      </c>
      <c r="J720" s="46">
        <f t="shared" si="96"/>
        <v>1780902</v>
      </c>
      <c r="K720" s="46">
        <f>K724+K727</f>
        <v>0</v>
      </c>
      <c r="L720" s="79">
        <f t="shared" si="95"/>
        <v>1</v>
      </c>
      <c r="M720" s="79"/>
    </row>
    <row r="721" spans="1:257" ht="47.25">
      <c r="A721" s="36" t="s">
        <v>70</v>
      </c>
      <c r="B721" s="44" t="s">
        <v>154</v>
      </c>
      <c r="C721" s="44" t="s">
        <v>45</v>
      </c>
      <c r="D721" s="26" t="s">
        <v>71</v>
      </c>
      <c r="E721" s="43"/>
      <c r="F721" s="46">
        <f>F724+F727+F722</f>
        <v>1780902</v>
      </c>
      <c r="G721" s="46"/>
      <c r="H721" s="46">
        <f>H724+H727+H722</f>
        <v>1780902</v>
      </c>
      <c r="I721" s="46"/>
      <c r="J721" s="46">
        <f>J724+J727+J722</f>
        <v>1780902</v>
      </c>
      <c r="K721" s="46"/>
      <c r="L721" s="79">
        <f t="shared" si="95"/>
        <v>1</v>
      </c>
      <c r="M721" s="79"/>
    </row>
    <row r="722" spans="1:257" ht="63">
      <c r="A722" s="25" t="s">
        <v>490</v>
      </c>
      <c r="B722" s="44" t="s">
        <v>154</v>
      </c>
      <c r="C722" s="44" t="s">
        <v>45</v>
      </c>
      <c r="D722" s="44">
        <v>7570375210</v>
      </c>
      <c r="E722" s="45" t="s">
        <v>113</v>
      </c>
      <c r="F722" s="46">
        <f>F723</f>
        <v>5651</v>
      </c>
      <c r="G722" s="46"/>
      <c r="H722" s="46">
        <f>H723</f>
        <v>5651</v>
      </c>
      <c r="I722" s="46"/>
      <c r="J722" s="46">
        <f>J723</f>
        <v>5651</v>
      </c>
      <c r="K722" s="46"/>
      <c r="L722" s="79">
        <f t="shared" si="95"/>
        <v>1</v>
      </c>
      <c r="M722" s="79"/>
    </row>
    <row r="723" spans="1:257" ht="31.5">
      <c r="A723" s="25" t="s">
        <v>107</v>
      </c>
      <c r="B723" s="44" t="s">
        <v>154</v>
      </c>
      <c r="C723" s="44" t="s">
        <v>45</v>
      </c>
      <c r="D723" s="44">
        <v>7570375210</v>
      </c>
      <c r="E723" s="45">
        <v>600</v>
      </c>
      <c r="F723" s="46">
        <v>5651</v>
      </c>
      <c r="G723" s="46"/>
      <c r="H723" s="46">
        <v>5651</v>
      </c>
      <c r="I723" s="46"/>
      <c r="J723" s="46">
        <v>5651</v>
      </c>
      <c r="K723" s="46"/>
      <c r="L723" s="79">
        <f t="shared" si="95"/>
        <v>1</v>
      </c>
      <c r="M723" s="79"/>
    </row>
    <row r="724" spans="1:257" ht="94.5">
      <c r="A724" s="25" t="s">
        <v>491</v>
      </c>
      <c r="B724" s="44" t="s">
        <v>154</v>
      </c>
      <c r="C724" s="44" t="s">
        <v>45</v>
      </c>
      <c r="D724" s="44">
        <v>7570375520</v>
      </c>
      <c r="E724" s="29"/>
      <c r="F724" s="27">
        <f>F725+F726</f>
        <v>1518951</v>
      </c>
      <c r="G724" s="46"/>
      <c r="H724" s="27">
        <f>H725+H726</f>
        <v>1518951</v>
      </c>
      <c r="I724" s="46"/>
      <c r="J724" s="27">
        <f>J725+J726</f>
        <v>1518951</v>
      </c>
      <c r="K724" s="46"/>
      <c r="L724" s="79">
        <f t="shared" si="95"/>
        <v>1</v>
      </c>
      <c r="M724" s="79"/>
    </row>
    <row r="725" spans="1:257" ht="63">
      <c r="A725" s="25" t="s">
        <v>18</v>
      </c>
      <c r="B725" s="44" t="s">
        <v>154</v>
      </c>
      <c r="C725" s="44" t="s">
        <v>45</v>
      </c>
      <c r="D725" s="44">
        <v>7570375520</v>
      </c>
      <c r="E725" s="29" t="s">
        <v>19</v>
      </c>
      <c r="F725" s="27">
        <v>1136161.18</v>
      </c>
      <c r="G725" s="46"/>
      <c r="H725" s="27">
        <v>1136161.18</v>
      </c>
      <c r="I725" s="46"/>
      <c r="J725" s="27">
        <v>1136161.18</v>
      </c>
      <c r="K725" s="46"/>
      <c r="L725" s="79">
        <f t="shared" si="95"/>
        <v>1</v>
      </c>
      <c r="M725" s="79"/>
    </row>
    <row r="726" spans="1:257" ht="31.5">
      <c r="A726" s="25" t="s">
        <v>34</v>
      </c>
      <c r="B726" s="44" t="s">
        <v>154</v>
      </c>
      <c r="C726" s="44" t="s">
        <v>45</v>
      </c>
      <c r="D726" s="44">
        <v>7570375520</v>
      </c>
      <c r="E726" s="29" t="s">
        <v>35</v>
      </c>
      <c r="F726" s="27">
        <v>382789.82</v>
      </c>
      <c r="G726" s="46"/>
      <c r="H726" s="27">
        <v>382789.82</v>
      </c>
      <c r="I726" s="46"/>
      <c r="J726" s="27">
        <v>382789.82</v>
      </c>
      <c r="K726" s="46"/>
      <c r="L726" s="79">
        <f t="shared" si="95"/>
        <v>1</v>
      </c>
      <c r="M726" s="79"/>
    </row>
    <row r="727" spans="1:257" ht="110.25">
      <c r="A727" s="25" t="s">
        <v>492</v>
      </c>
      <c r="B727" s="44" t="s">
        <v>154</v>
      </c>
      <c r="C727" s="44" t="s">
        <v>45</v>
      </c>
      <c r="D727" s="44">
        <v>7570375530</v>
      </c>
      <c r="E727" s="29"/>
      <c r="F727" s="46">
        <f>F728+F729</f>
        <v>256300</v>
      </c>
      <c r="G727" s="46"/>
      <c r="H727" s="46">
        <f>H728+H729</f>
        <v>256300</v>
      </c>
      <c r="I727" s="46"/>
      <c r="J727" s="46">
        <f>J728+J729</f>
        <v>256300</v>
      </c>
      <c r="K727" s="46"/>
      <c r="L727" s="79">
        <f t="shared" si="95"/>
        <v>1</v>
      </c>
      <c r="M727" s="79"/>
    </row>
    <row r="728" spans="1:257" ht="63">
      <c r="A728" s="25" t="s">
        <v>18</v>
      </c>
      <c r="B728" s="42" t="s">
        <v>154</v>
      </c>
      <c r="C728" s="42" t="s">
        <v>45</v>
      </c>
      <c r="D728" s="44">
        <v>7570375530</v>
      </c>
      <c r="E728" s="29" t="s">
        <v>19</v>
      </c>
      <c r="F728" s="46">
        <v>201586.96</v>
      </c>
      <c r="G728" s="46"/>
      <c r="H728" s="46">
        <v>201586.96</v>
      </c>
      <c r="I728" s="46"/>
      <c r="J728" s="46">
        <v>201586.96</v>
      </c>
      <c r="K728" s="46"/>
      <c r="L728" s="79">
        <f t="shared" si="95"/>
        <v>1</v>
      </c>
      <c r="M728" s="79"/>
    </row>
    <row r="729" spans="1:257" ht="31.5">
      <c r="A729" s="25" t="s">
        <v>34</v>
      </c>
      <c r="B729" s="42" t="s">
        <v>154</v>
      </c>
      <c r="C729" s="42" t="s">
        <v>45</v>
      </c>
      <c r="D729" s="44">
        <v>7570375530</v>
      </c>
      <c r="E729" s="29" t="s">
        <v>35</v>
      </c>
      <c r="F729" s="46">
        <v>54713.04</v>
      </c>
      <c r="G729" s="46"/>
      <c r="H729" s="46">
        <v>54713.04</v>
      </c>
      <c r="I729" s="46"/>
      <c r="J729" s="46">
        <v>54713.04</v>
      </c>
      <c r="K729" s="46"/>
      <c r="L729" s="79">
        <f t="shared" si="95"/>
        <v>1</v>
      </c>
      <c r="M729" s="79"/>
    </row>
    <row r="730" spans="1:257" s="81" customFormat="1">
      <c r="A730" s="16" t="s">
        <v>493</v>
      </c>
      <c r="B730" s="17" t="s">
        <v>92</v>
      </c>
      <c r="C730" s="17"/>
      <c r="D730" s="17"/>
      <c r="E730" s="18"/>
      <c r="F730" s="19">
        <f>F731+F750+F744</f>
        <v>15785831.15</v>
      </c>
      <c r="G730" s="19">
        <f>G731+G750</f>
        <v>0</v>
      </c>
      <c r="H730" s="19">
        <f>H731+H750+H744</f>
        <v>15785831.15</v>
      </c>
      <c r="I730" s="19">
        <f>I731+I750</f>
        <v>0</v>
      </c>
      <c r="J730" s="19">
        <f>J731+J750+J744</f>
        <v>15358036.530000001</v>
      </c>
      <c r="K730" s="19">
        <f>K731+K750</f>
        <v>0</v>
      </c>
      <c r="L730" s="80">
        <f t="shared" si="95"/>
        <v>0.97290008895097047</v>
      </c>
      <c r="M730" s="80"/>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c r="AZ730" s="15"/>
      <c r="BA730" s="15"/>
      <c r="BB730" s="15"/>
      <c r="BC730" s="15"/>
      <c r="BD730" s="15"/>
      <c r="BE730" s="15"/>
      <c r="BF730" s="15"/>
      <c r="BG730" s="15"/>
      <c r="BH730" s="15"/>
      <c r="BI730" s="15"/>
      <c r="BJ730" s="15"/>
      <c r="BK730" s="15"/>
      <c r="BL730" s="15"/>
      <c r="BM730" s="15"/>
      <c r="BN730" s="15"/>
      <c r="BO730" s="15"/>
      <c r="BP730" s="15"/>
      <c r="BQ730" s="15"/>
      <c r="BR730" s="15"/>
      <c r="BS730" s="15"/>
      <c r="BT730" s="15"/>
      <c r="BU730" s="15"/>
      <c r="BV730" s="15"/>
      <c r="BW730" s="15"/>
      <c r="BX730" s="15"/>
      <c r="BY730" s="15"/>
      <c r="BZ730" s="15"/>
      <c r="CA730" s="15"/>
      <c r="CB730" s="15"/>
      <c r="CC730" s="15"/>
      <c r="CD730" s="15"/>
      <c r="CE730" s="15"/>
      <c r="CF730" s="15"/>
      <c r="CG730" s="15"/>
      <c r="CH730" s="15"/>
      <c r="CI730" s="15"/>
      <c r="CJ730" s="15"/>
      <c r="CK730" s="15"/>
      <c r="CL730" s="15"/>
      <c r="CM730" s="15"/>
      <c r="CN730" s="15"/>
      <c r="CO730" s="15"/>
      <c r="CP730" s="15"/>
      <c r="CQ730" s="15"/>
      <c r="CR730" s="15"/>
      <c r="CS730" s="15"/>
      <c r="CT730" s="15"/>
      <c r="CU730" s="15"/>
      <c r="CV730" s="15"/>
      <c r="CW730" s="15"/>
      <c r="CX730" s="15"/>
      <c r="CY730" s="15"/>
      <c r="CZ730" s="15"/>
      <c r="DA730" s="15"/>
      <c r="DB730" s="15"/>
      <c r="DC730" s="15"/>
      <c r="DD730" s="15"/>
      <c r="DE730" s="15"/>
      <c r="DF730" s="15"/>
      <c r="DG730" s="15"/>
      <c r="DH730" s="15"/>
      <c r="DI730" s="15"/>
      <c r="DJ730" s="15"/>
      <c r="DK730" s="15"/>
      <c r="DL730" s="15"/>
      <c r="DM730" s="15"/>
      <c r="DN730" s="15"/>
      <c r="DO730" s="15"/>
      <c r="DP730" s="15"/>
      <c r="DQ730" s="15"/>
      <c r="DR730" s="15"/>
      <c r="DS730" s="15"/>
      <c r="DT730" s="15"/>
      <c r="DU730" s="15"/>
      <c r="DV730" s="15"/>
      <c r="DW730" s="15"/>
      <c r="DX730" s="15"/>
      <c r="DY730" s="15"/>
      <c r="DZ730" s="15"/>
      <c r="EA730" s="15"/>
      <c r="EB730" s="15"/>
      <c r="EC730" s="15"/>
      <c r="ED730" s="15"/>
      <c r="EE730" s="15"/>
      <c r="EF730" s="15"/>
      <c r="EG730" s="15"/>
      <c r="EH730" s="15"/>
      <c r="EI730" s="15"/>
      <c r="EJ730" s="15"/>
      <c r="EK730" s="15"/>
      <c r="EL730" s="15"/>
      <c r="EM730" s="15"/>
      <c r="EN730" s="15"/>
      <c r="EO730" s="15"/>
      <c r="EP730" s="15"/>
      <c r="EQ730" s="15"/>
      <c r="ER730" s="15"/>
      <c r="ES730" s="15"/>
      <c r="ET730" s="15"/>
      <c r="EU730" s="15"/>
      <c r="EV730" s="15"/>
      <c r="EW730" s="15"/>
      <c r="EX730" s="15"/>
      <c r="EY730" s="15"/>
      <c r="EZ730" s="15"/>
      <c r="FA730" s="15"/>
      <c r="FB730" s="15"/>
      <c r="FC730" s="15"/>
      <c r="FD730" s="15"/>
      <c r="FE730" s="15"/>
      <c r="FF730" s="15"/>
      <c r="FG730" s="15"/>
      <c r="FH730" s="15"/>
      <c r="FI730" s="15"/>
      <c r="FJ730" s="15"/>
      <c r="FK730" s="15"/>
      <c r="FL730" s="15"/>
      <c r="FM730" s="15"/>
      <c r="FN730" s="15"/>
      <c r="FO730" s="15"/>
      <c r="FP730" s="15"/>
      <c r="FQ730" s="15"/>
      <c r="FR730" s="15"/>
      <c r="FS730" s="15"/>
      <c r="FT730" s="15"/>
      <c r="FU730" s="15"/>
      <c r="FV730" s="15"/>
      <c r="FW730" s="15"/>
      <c r="FX730" s="15"/>
      <c r="FY730" s="15"/>
      <c r="FZ730" s="15"/>
      <c r="GA730" s="15"/>
      <c r="GB730" s="15"/>
      <c r="GC730" s="15"/>
      <c r="GD730" s="15"/>
      <c r="GE730" s="15"/>
      <c r="GF730" s="15"/>
      <c r="GG730" s="15"/>
      <c r="GH730" s="15"/>
      <c r="GI730" s="15"/>
      <c r="GJ730" s="15"/>
      <c r="GK730" s="15"/>
      <c r="GL730" s="15"/>
      <c r="GM730" s="15"/>
      <c r="GN730" s="15"/>
      <c r="GO730" s="15"/>
      <c r="GP730" s="15"/>
      <c r="GQ730" s="15"/>
      <c r="GR730" s="15"/>
      <c r="GS730" s="15"/>
      <c r="GT730" s="15"/>
      <c r="GU730" s="15"/>
      <c r="GV730" s="15"/>
      <c r="GW730" s="15"/>
      <c r="GX730" s="15"/>
      <c r="GY730" s="15"/>
      <c r="GZ730" s="15"/>
      <c r="HA730" s="15"/>
      <c r="HB730" s="15"/>
      <c r="HC730" s="15"/>
      <c r="HD730" s="15"/>
      <c r="HE730" s="15"/>
      <c r="HF730" s="15"/>
      <c r="HG730" s="15"/>
      <c r="HH730" s="15"/>
      <c r="HI730" s="15"/>
      <c r="HJ730" s="15"/>
      <c r="HK730" s="15"/>
      <c r="HL730" s="15"/>
      <c r="HM730" s="15"/>
      <c r="HN730" s="15"/>
      <c r="HO730" s="15"/>
      <c r="HP730" s="15"/>
      <c r="HQ730" s="15"/>
      <c r="HR730" s="15"/>
      <c r="HS730" s="15"/>
      <c r="HT730" s="15"/>
      <c r="HU730" s="15"/>
      <c r="HV730" s="15"/>
      <c r="HW730" s="15"/>
      <c r="HX730" s="15"/>
      <c r="HY730" s="15"/>
      <c r="HZ730" s="15"/>
      <c r="IA730" s="15"/>
      <c r="IB730" s="15"/>
      <c r="IC730" s="15"/>
      <c r="ID730" s="15"/>
      <c r="IE730" s="15"/>
      <c r="IF730" s="15"/>
      <c r="IG730" s="15"/>
      <c r="IH730" s="15"/>
      <c r="II730" s="15"/>
      <c r="IJ730" s="15"/>
      <c r="IK730" s="15"/>
      <c r="IL730" s="15"/>
      <c r="IM730" s="15"/>
      <c r="IN730" s="15"/>
      <c r="IO730" s="15"/>
      <c r="IP730" s="15"/>
      <c r="IQ730" s="15"/>
      <c r="IR730" s="15"/>
      <c r="IS730" s="15"/>
      <c r="IT730" s="15"/>
      <c r="IU730" s="15"/>
      <c r="IV730" s="15"/>
      <c r="IW730" s="15"/>
    </row>
    <row r="731" spans="1:257" s="81" customFormat="1">
      <c r="A731" s="16" t="s">
        <v>494</v>
      </c>
      <c r="B731" s="17" t="s">
        <v>92</v>
      </c>
      <c r="C731" s="17" t="s">
        <v>9</v>
      </c>
      <c r="D731" s="17"/>
      <c r="E731" s="18"/>
      <c r="F731" s="19">
        <f t="shared" ref="F731:J732" si="97">F732</f>
        <v>8532285.1500000004</v>
      </c>
      <c r="G731" s="19">
        <f>G732</f>
        <v>0</v>
      </c>
      <c r="H731" s="19">
        <f t="shared" si="97"/>
        <v>8532285.1500000004</v>
      </c>
      <c r="I731" s="19">
        <f>I732</f>
        <v>0</v>
      </c>
      <c r="J731" s="19">
        <f t="shared" si="97"/>
        <v>8104490.5300000003</v>
      </c>
      <c r="K731" s="19">
        <f>K732</f>
        <v>0</v>
      </c>
      <c r="L731" s="80">
        <f t="shared" si="95"/>
        <v>0.94986165927658894</v>
      </c>
      <c r="M731" s="80"/>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c r="AY731" s="15"/>
      <c r="AZ731" s="15"/>
      <c r="BA731" s="15"/>
      <c r="BB731" s="15"/>
      <c r="BC731" s="15"/>
      <c r="BD731" s="15"/>
      <c r="BE731" s="15"/>
      <c r="BF731" s="15"/>
      <c r="BG731" s="15"/>
      <c r="BH731" s="15"/>
      <c r="BI731" s="15"/>
      <c r="BJ731" s="15"/>
      <c r="BK731" s="15"/>
      <c r="BL731" s="15"/>
      <c r="BM731" s="15"/>
      <c r="BN731" s="15"/>
      <c r="BO731" s="15"/>
      <c r="BP731" s="15"/>
      <c r="BQ731" s="15"/>
      <c r="BR731" s="15"/>
      <c r="BS731" s="15"/>
      <c r="BT731" s="15"/>
      <c r="BU731" s="15"/>
      <c r="BV731" s="15"/>
      <c r="BW731" s="15"/>
      <c r="BX731" s="15"/>
      <c r="BY731" s="15"/>
      <c r="BZ731" s="15"/>
      <c r="CA731" s="15"/>
      <c r="CB731" s="15"/>
      <c r="CC731" s="15"/>
      <c r="CD731" s="15"/>
      <c r="CE731" s="15"/>
      <c r="CF731" s="15"/>
      <c r="CG731" s="15"/>
      <c r="CH731" s="15"/>
      <c r="CI731" s="15"/>
      <c r="CJ731" s="15"/>
      <c r="CK731" s="15"/>
      <c r="CL731" s="15"/>
      <c r="CM731" s="15"/>
      <c r="CN731" s="15"/>
      <c r="CO731" s="15"/>
      <c r="CP731" s="15"/>
      <c r="CQ731" s="15"/>
      <c r="CR731" s="15"/>
      <c r="CS731" s="15"/>
      <c r="CT731" s="15"/>
      <c r="CU731" s="15"/>
      <c r="CV731" s="15"/>
      <c r="CW731" s="15"/>
      <c r="CX731" s="15"/>
      <c r="CY731" s="15"/>
      <c r="CZ731" s="15"/>
      <c r="DA731" s="15"/>
      <c r="DB731" s="15"/>
      <c r="DC731" s="15"/>
      <c r="DD731" s="15"/>
      <c r="DE731" s="15"/>
      <c r="DF731" s="15"/>
      <c r="DG731" s="15"/>
      <c r="DH731" s="15"/>
      <c r="DI731" s="15"/>
      <c r="DJ731" s="15"/>
      <c r="DK731" s="15"/>
      <c r="DL731" s="15"/>
      <c r="DM731" s="15"/>
      <c r="DN731" s="15"/>
      <c r="DO731" s="15"/>
      <c r="DP731" s="15"/>
      <c r="DQ731" s="15"/>
      <c r="DR731" s="15"/>
      <c r="DS731" s="15"/>
      <c r="DT731" s="15"/>
      <c r="DU731" s="15"/>
      <c r="DV731" s="15"/>
      <c r="DW731" s="15"/>
      <c r="DX731" s="15"/>
      <c r="DY731" s="15"/>
      <c r="DZ731" s="15"/>
      <c r="EA731" s="15"/>
      <c r="EB731" s="15"/>
      <c r="EC731" s="15"/>
      <c r="ED731" s="15"/>
      <c r="EE731" s="15"/>
      <c r="EF731" s="15"/>
      <c r="EG731" s="15"/>
      <c r="EH731" s="15"/>
      <c r="EI731" s="15"/>
      <c r="EJ731" s="15"/>
      <c r="EK731" s="15"/>
      <c r="EL731" s="15"/>
      <c r="EM731" s="15"/>
      <c r="EN731" s="15"/>
      <c r="EO731" s="15"/>
      <c r="EP731" s="15"/>
      <c r="EQ731" s="15"/>
      <c r="ER731" s="15"/>
      <c r="ES731" s="15"/>
      <c r="ET731" s="15"/>
      <c r="EU731" s="15"/>
      <c r="EV731" s="15"/>
      <c r="EW731" s="15"/>
      <c r="EX731" s="15"/>
      <c r="EY731" s="15"/>
      <c r="EZ731" s="15"/>
      <c r="FA731" s="15"/>
      <c r="FB731" s="15"/>
      <c r="FC731" s="15"/>
      <c r="FD731" s="15"/>
      <c r="FE731" s="15"/>
      <c r="FF731" s="15"/>
      <c r="FG731" s="15"/>
      <c r="FH731" s="15"/>
      <c r="FI731" s="15"/>
      <c r="FJ731" s="15"/>
      <c r="FK731" s="15"/>
      <c r="FL731" s="15"/>
      <c r="FM731" s="15"/>
      <c r="FN731" s="15"/>
      <c r="FO731" s="15"/>
      <c r="FP731" s="15"/>
      <c r="FQ731" s="15"/>
      <c r="FR731" s="15"/>
      <c r="FS731" s="15"/>
      <c r="FT731" s="15"/>
      <c r="FU731" s="15"/>
      <c r="FV731" s="15"/>
      <c r="FW731" s="15"/>
      <c r="FX731" s="15"/>
      <c r="FY731" s="15"/>
      <c r="FZ731" s="15"/>
      <c r="GA731" s="15"/>
      <c r="GB731" s="15"/>
      <c r="GC731" s="15"/>
      <c r="GD731" s="15"/>
      <c r="GE731" s="15"/>
      <c r="GF731" s="15"/>
      <c r="GG731" s="15"/>
      <c r="GH731" s="15"/>
      <c r="GI731" s="15"/>
      <c r="GJ731" s="15"/>
      <c r="GK731" s="15"/>
      <c r="GL731" s="15"/>
      <c r="GM731" s="15"/>
      <c r="GN731" s="15"/>
      <c r="GO731" s="15"/>
      <c r="GP731" s="15"/>
      <c r="GQ731" s="15"/>
      <c r="GR731" s="15"/>
      <c r="GS731" s="15"/>
      <c r="GT731" s="15"/>
      <c r="GU731" s="15"/>
      <c r="GV731" s="15"/>
      <c r="GW731" s="15"/>
      <c r="GX731" s="15"/>
      <c r="GY731" s="15"/>
      <c r="GZ731" s="15"/>
      <c r="HA731" s="15"/>
      <c r="HB731" s="15"/>
      <c r="HC731" s="15"/>
      <c r="HD731" s="15"/>
      <c r="HE731" s="15"/>
      <c r="HF731" s="15"/>
      <c r="HG731" s="15"/>
      <c r="HH731" s="15"/>
      <c r="HI731" s="15"/>
      <c r="HJ731" s="15"/>
      <c r="HK731" s="15"/>
      <c r="HL731" s="15"/>
      <c r="HM731" s="15"/>
      <c r="HN731" s="15"/>
      <c r="HO731" s="15"/>
      <c r="HP731" s="15"/>
      <c r="HQ731" s="15"/>
      <c r="HR731" s="15"/>
      <c r="HS731" s="15"/>
      <c r="HT731" s="15"/>
      <c r="HU731" s="15"/>
      <c r="HV731" s="15"/>
      <c r="HW731" s="15"/>
      <c r="HX731" s="15"/>
      <c r="HY731" s="15"/>
      <c r="HZ731" s="15"/>
      <c r="IA731" s="15"/>
      <c r="IB731" s="15"/>
      <c r="IC731" s="15"/>
      <c r="ID731" s="15"/>
      <c r="IE731" s="15"/>
      <c r="IF731" s="15"/>
      <c r="IG731" s="15"/>
      <c r="IH731" s="15"/>
      <c r="II731" s="15"/>
      <c r="IJ731" s="15"/>
      <c r="IK731" s="15"/>
      <c r="IL731" s="15"/>
      <c r="IM731" s="15"/>
      <c r="IN731" s="15"/>
      <c r="IO731" s="15"/>
      <c r="IP731" s="15"/>
      <c r="IQ731" s="15"/>
      <c r="IR731" s="15"/>
      <c r="IS731" s="15"/>
      <c r="IT731" s="15"/>
      <c r="IU731" s="15"/>
      <c r="IV731" s="15"/>
      <c r="IW731" s="15"/>
    </row>
    <row r="732" spans="1:257" ht="31.5">
      <c r="A732" s="28" t="s">
        <v>495</v>
      </c>
      <c r="B732" s="42" t="s">
        <v>92</v>
      </c>
      <c r="C732" s="42" t="s">
        <v>9</v>
      </c>
      <c r="D732" s="26" t="s">
        <v>496</v>
      </c>
      <c r="E732" s="43"/>
      <c r="F732" s="46">
        <f t="shared" si="97"/>
        <v>8532285.1500000004</v>
      </c>
      <c r="G732" s="46"/>
      <c r="H732" s="46">
        <f t="shared" si="97"/>
        <v>8532285.1500000004</v>
      </c>
      <c r="I732" s="46"/>
      <c r="J732" s="46">
        <f t="shared" si="97"/>
        <v>8104490.5300000003</v>
      </c>
      <c r="K732" s="46"/>
      <c r="L732" s="79">
        <f t="shared" si="95"/>
        <v>0.94986165927658894</v>
      </c>
      <c r="M732" s="79"/>
    </row>
    <row r="733" spans="1:257" ht="47.25">
      <c r="A733" s="36" t="s">
        <v>497</v>
      </c>
      <c r="B733" s="42" t="s">
        <v>92</v>
      </c>
      <c r="C733" s="42" t="s">
        <v>9</v>
      </c>
      <c r="D733" s="26" t="s">
        <v>498</v>
      </c>
      <c r="E733" s="43"/>
      <c r="F733" s="46">
        <f>F734+F736+F740+F742+F738</f>
        <v>8532285.1500000004</v>
      </c>
      <c r="G733" s="46"/>
      <c r="H733" s="46">
        <f>H734+H736+H740+H742+H738</f>
        <v>8532285.1500000004</v>
      </c>
      <c r="I733" s="46"/>
      <c r="J733" s="46">
        <f>J734+J736+J740+J742+J738</f>
        <v>8104490.5300000003</v>
      </c>
      <c r="K733" s="46"/>
      <c r="L733" s="79">
        <f t="shared" si="95"/>
        <v>0.94986165927658894</v>
      </c>
      <c r="M733" s="79"/>
    </row>
    <row r="734" spans="1:257" ht="63" customHeight="1">
      <c r="A734" s="32" t="s">
        <v>106</v>
      </c>
      <c r="B734" s="42" t="s">
        <v>92</v>
      </c>
      <c r="C734" s="42" t="s">
        <v>9</v>
      </c>
      <c r="D734" s="26" t="s">
        <v>499</v>
      </c>
      <c r="E734" s="43"/>
      <c r="F734" s="46">
        <f>F735</f>
        <v>7134714</v>
      </c>
      <c r="G734" s="46"/>
      <c r="H734" s="46">
        <f>H735</f>
        <v>7134714</v>
      </c>
      <c r="I734" s="46"/>
      <c r="J734" s="46">
        <f>J735</f>
        <v>7134714</v>
      </c>
      <c r="K734" s="46"/>
      <c r="L734" s="79">
        <f t="shared" si="95"/>
        <v>1</v>
      </c>
      <c r="M734" s="79"/>
    </row>
    <row r="735" spans="1:257" ht="31.5">
      <c r="A735" s="33" t="s">
        <v>107</v>
      </c>
      <c r="B735" s="42" t="s">
        <v>92</v>
      </c>
      <c r="C735" s="42" t="s">
        <v>9</v>
      </c>
      <c r="D735" s="26" t="s">
        <v>499</v>
      </c>
      <c r="E735" s="43" t="s">
        <v>109</v>
      </c>
      <c r="F735" s="46">
        <v>7134714</v>
      </c>
      <c r="G735" s="27"/>
      <c r="H735" s="46">
        <v>7134714</v>
      </c>
      <c r="I735" s="27"/>
      <c r="J735" s="46">
        <v>7134714</v>
      </c>
      <c r="K735" s="27"/>
      <c r="L735" s="79">
        <f t="shared" si="95"/>
        <v>1</v>
      </c>
      <c r="M735" s="79"/>
    </row>
    <row r="736" spans="1:257" ht="69" customHeight="1">
      <c r="A736" s="30" t="s">
        <v>20</v>
      </c>
      <c r="B736" s="42" t="s">
        <v>92</v>
      </c>
      <c r="C736" s="42" t="s">
        <v>9</v>
      </c>
      <c r="D736" s="26" t="s">
        <v>500</v>
      </c>
      <c r="E736" s="43"/>
      <c r="F736" s="46">
        <f>F737</f>
        <v>147862.57999999999</v>
      </c>
      <c r="G736" s="27"/>
      <c r="H736" s="46">
        <f>H737</f>
        <v>147862.57999999999</v>
      </c>
      <c r="I736" s="27"/>
      <c r="J736" s="46">
        <f>J737</f>
        <v>147190.53</v>
      </c>
      <c r="K736" s="27"/>
      <c r="L736" s="79">
        <f t="shared" si="95"/>
        <v>0.99545490143618498</v>
      </c>
      <c r="M736" s="79"/>
    </row>
    <row r="737" spans="1:257" ht="31.5">
      <c r="A737" s="25" t="s">
        <v>107</v>
      </c>
      <c r="B737" s="42" t="s">
        <v>92</v>
      </c>
      <c r="C737" s="42" t="s">
        <v>9</v>
      </c>
      <c r="D737" s="26" t="s">
        <v>500</v>
      </c>
      <c r="E737" s="43" t="s">
        <v>109</v>
      </c>
      <c r="F737" s="46">
        <v>147862.57999999999</v>
      </c>
      <c r="G737" s="27"/>
      <c r="H737" s="46">
        <v>147862.57999999999</v>
      </c>
      <c r="I737" s="27"/>
      <c r="J737" s="46">
        <v>147190.53</v>
      </c>
      <c r="K737" s="27"/>
      <c r="L737" s="79">
        <f t="shared" si="95"/>
        <v>0.99545490143618498</v>
      </c>
      <c r="M737" s="79"/>
    </row>
    <row r="738" spans="1:257">
      <c r="A738" s="32" t="s">
        <v>99</v>
      </c>
      <c r="B738" s="42" t="s">
        <v>92</v>
      </c>
      <c r="C738" s="42" t="s">
        <v>9</v>
      </c>
      <c r="D738" s="26" t="s">
        <v>501</v>
      </c>
      <c r="E738" s="43"/>
      <c r="F738" s="46">
        <f>F739</f>
        <v>427122.57</v>
      </c>
      <c r="G738" s="27"/>
      <c r="H738" s="46">
        <f>H739</f>
        <v>427122.57</v>
      </c>
      <c r="I738" s="27"/>
      <c r="J738" s="46">
        <f>J739</f>
        <v>0</v>
      </c>
      <c r="K738" s="27"/>
      <c r="L738" s="79">
        <f t="shared" si="95"/>
        <v>0</v>
      </c>
      <c r="M738" s="79"/>
    </row>
    <row r="739" spans="1:257" ht="31.5">
      <c r="A739" s="25" t="s">
        <v>34</v>
      </c>
      <c r="B739" s="42" t="s">
        <v>92</v>
      </c>
      <c r="C739" s="42" t="s">
        <v>9</v>
      </c>
      <c r="D739" s="26" t="s">
        <v>501</v>
      </c>
      <c r="E739" s="43" t="s">
        <v>35</v>
      </c>
      <c r="F739" s="46">
        <v>427122.57</v>
      </c>
      <c r="G739" s="27"/>
      <c r="H739" s="46">
        <v>427122.57</v>
      </c>
      <c r="I739" s="27"/>
      <c r="J739" s="46">
        <v>0</v>
      </c>
      <c r="K739" s="27"/>
      <c r="L739" s="79">
        <f t="shared" si="95"/>
        <v>0</v>
      </c>
      <c r="M739" s="79"/>
    </row>
    <row r="740" spans="1:257" ht="63">
      <c r="A740" s="33" t="s">
        <v>108</v>
      </c>
      <c r="B740" s="42" t="s">
        <v>92</v>
      </c>
      <c r="C740" s="42" t="s">
        <v>9</v>
      </c>
      <c r="D740" s="44">
        <v>7100371100</v>
      </c>
      <c r="E740" s="43"/>
      <c r="F740" s="46">
        <f>F741</f>
        <v>781457</v>
      </c>
      <c r="G740" s="27"/>
      <c r="H740" s="46">
        <f>H741</f>
        <v>781457</v>
      </c>
      <c r="I740" s="27"/>
      <c r="J740" s="46">
        <f>J741</f>
        <v>781457</v>
      </c>
      <c r="K740" s="27"/>
      <c r="L740" s="79">
        <f t="shared" si="95"/>
        <v>1</v>
      </c>
      <c r="M740" s="79"/>
    </row>
    <row r="741" spans="1:257" ht="31.5">
      <c r="A741" s="25" t="s">
        <v>107</v>
      </c>
      <c r="B741" s="42" t="s">
        <v>92</v>
      </c>
      <c r="C741" s="42" t="s">
        <v>9</v>
      </c>
      <c r="D741" s="44">
        <v>7100371100</v>
      </c>
      <c r="E741" s="43" t="s">
        <v>109</v>
      </c>
      <c r="F741" s="46">
        <v>781457</v>
      </c>
      <c r="G741" s="27"/>
      <c r="H741" s="46">
        <v>781457</v>
      </c>
      <c r="I741" s="27"/>
      <c r="J741" s="46">
        <v>781457</v>
      </c>
      <c r="K741" s="27"/>
      <c r="L741" s="79">
        <f t="shared" si="95"/>
        <v>1</v>
      </c>
      <c r="M741" s="79"/>
    </row>
    <row r="742" spans="1:257" ht="63">
      <c r="A742" s="33" t="s">
        <v>502</v>
      </c>
      <c r="B742" s="42" t="s">
        <v>92</v>
      </c>
      <c r="C742" s="42" t="s">
        <v>9</v>
      </c>
      <c r="D742" s="44" t="s">
        <v>503</v>
      </c>
      <c r="E742" s="43"/>
      <c r="F742" s="46">
        <f>F743</f>
        <v>41129</v>
      </c>
      <c r="G742" s="27"/>
      <c r="H742" s="46">
        <f>H743</f>
        <v>41129</v>
      </c>
      <c r="I742" s="27"/>
      <c r="J742" s="46">
        <f>J743</f>
        <v>41129</v>
      </c>
      <c r="K742" s="27"/>
      <c r="L742" s="79">
        <f t="shared" si="95"/>
        <v>1</v>
      </c>
      <c r="M742" s="79"/>
    </row>
    <row r="743" spans="1:257" ht="31.5">
      <c r="A743" s="25" t="s">
        <v>107</v>
      </c>
      <c r="B743" s="42" t="s">
        <v>92</v>
      </c>
      <c r="C743" s="42" t="s">
        <v>9</v>
      </c>
      <c r="D743" s="44" t="s">
        <v>503</v>
      </c>
      <c r="E743" s="43" t="s">
        <v>109</v>
      </c>
      <c r="F743" s="46">
        <v>41129</v>
      </c>
      <c r="G743" s="27"/>
      <c r="H743" s="46">
        <v>41129</v>
      </c>
      <c r="I743" s="27"/>
      <c r="J743" s="46">
        <v>41129</v>
      </c>
      <c r="K743" s="27"/>
      <c r="L743" s="79">
        <f t="shared" si="95"/>
        <v>1</v>
      </c>
      <c r="M743" s="79"/>
    </row>
    <row r="744" spans="1:257" hidden="1">
      <c r="A744" s="35" t="s">
        <v>504</v>
      </c>
      <c r="B744" s="17" t="s">
        <v>92</v>
      </c>
      <c r="C744" s="17" t="s">
        <v>11</v>
      </c>
      <c r="D744" s="44"/>
      <c r="E744" s="43"/>
      <c r="F744" s="19">
        <f>F745</f>
        <v>0</v>
      </c>
      <c r="G744" s="27"/>
      <c r="H744" s="19">
        <f>H745</f>
        <v>0</v>
      </c>
      <c r="I744" s="27"/>
      <c r="J744" s="19">
        <f>J745</f>
        <v>0</v>
      </c>
      <c r="K744" s="27"/>
      <c r="L744" s="79" t="e">
        <f t="shared" si="95"/>
        <v>#DIV/0!</v>
      </c>
      <c r="M744" s="79"/>
    </row>
    <row r="745" spans="1:257" ht="31.5" hidden="1">
      <c r="A745" s="36" t="s">
        <v>505</v>
      </c>
      <c r="B745" s="42" t="s">
        <v>92</v>
      </c>
      <c r="C745" s="42" t="s">
        <v>11</v>
      </c>
      <c r="D745" s="26" t="s">
        <v>506</v>
      </c>
      <c r="E745" s="43"/>
      <c r="F745" s="46">
        <f>F746+F748</f>
        <v>0</v>
      </c>
      <c r="G745" s="27"/>
      <c r="H745" s="46">
        <f>H746+H748</f>
        <v>0</v>
      </c>
      <c r="I745" s="27"/>
      <c r="J745" s="46">
        <f>J746+J748</f>
        <v>0</v>
      </c>
      <c r="K745" s="27"/>
      <c r="L745" s="79" t="e">
        <f t="shared" si="95"/>
        <v>#DIV/0!</v>
      </c>
      <c r="M745" s="79"/>
    </row>
    <row r="746" spans="1:257" ht="38.25" hidden="1" customHeight="1">
      <c r="A746" s="25" t="s">
        <v>507</v>
      </c>
      <c r="B746" s="42" t="s">
        <v>92</v>
      </c>
      <c r="C746" s="42" t="s">
        <v>11</v>
      </c>
      <c r="D746" s="26" t="s">
        <v>508</v>
      </c>
      <c r="E746" s="43"/>
      <c r="F746" s="46">
        <f>F747</f>
        <v>0</v>
      </c>
      <c r="G746" s="27"/>
      <c r="H746" s="46">
        <f>H747</f>
        <v>0</v>
      </c>
      <c r="I746" s="27"/>
      <c r="J746" s="46">
        <f>J747</f>
        <v>0</v>
      </c>
      <c r="K746" s="27"/>
      <c r="L746" s="79" t="e">
        <f t="shared" si="95"/>
        <v>#DIV/0!</v>
      </c>
      <c r="M746" s="79"/>
    </row>
    <row r="747" spans="1:257" ht="38.25" hidden="1" customHeight="1">
      <c r="A747" s="25" t="s">
        <v>107</v>
      </c>
      <c r="B747" s="42" t="s">
        <v>92</v>
      </c>
      <c r="C747" s="42" t="s">
        <v>11</v>
      </c>
      <c r="D747" s="26" t="s">
        <v>508</v>
      </c>
      <c r="E747" s="43" t="s">
        <v>109</v>
      </c>
      <c r="F747" s="46"/>
      <c r="G747" s="27"/>
      <c r="H747" s="46"/>
      <c r="I747" s="27"/>
      <c r="J747" s="46"/>
      <c r="K747" s="27"/>
      <c r="L747" s="79" t="e">
        <f t="shared" si="95"/>
        <v>#DIV/0!</v>
      </c>
      <c r="M747" s="79"/>
    </row>
    <row r="748" spans="1:257" ht="38.25" hidden="1" customHeight="1">
      <c r="A748" s="25" t="s">
        <v>509</v>
      </c>
      <c r="B748" s="42" t="s">
        <v>92</v>
      </c>
      <c r="C748" s="42" t="s">
        <v>11</v>
      </c>
      <c r="D748" s="26" t="s">
        <v>510</v>
      </c>
      <c r="E748" s="43"/>
      <c r="F748" s="46">
        <f>F749</f>
        <v>0</v>
      </c>
      <c r="G748" s="27"/>
      <c r="H748" s="46">
        <f>H749</f>
        <v>0</v>
      </c>
      <c r="I748" s="27"/>
      <c r="J748" s="46">
        <f>J749</f>
        <v>0</v>
      </c>
      <c r="K748" s="27"/>
      <c r="L748" s="79" t="e">
        <f t="shared" si="95"/>
        <v>#DIV/0!</v>
      </c>
      <c r="M748" s="79"/>
    </row>
    <row r="749" spans="1:257" ht="30" hidden="1" customHeight="1">
      <c r="A749" s="25" t="s">
        <v>107</v>
      </c>
      <c r="B749" s="42" t="s">
        <v>92</v>
      </c>
      <c r="C749" s="42" t="s">
        <v>11</v>
      </c>
      <c r="D749" s="26" t="s">
        <v>510</v>
      </c>
      <c r="E749" s="43" t="s">
        <v>109</v>
      </c>
      <c r="F749" s="46"/>
      <c r="G749" s="27"/>
      <c r="H749" s="46"/>
      <c r="I749" s="27"/>
      <c r="J749" s="46"/>
      <c r="K749" s="27"/>
      <c r="L749" s="79" t="e">
        <f t="shared" si="95"/>
        <v>#DIV/0!</v>
      </c>
      <c r="M749" s="79"/>
    </row>
    <row r="750" spans="1:257" s="81" customFormat="1" ht="18" customHeight="1">
      <c r="A750" s="21" t="s">
        <v>511</v>
      </c>
      <c r="B750" s="17" t="s">
        <v>92</v>
      </c>
      <c r="C750" s="17" t="s">
        <v>69</v>
      </c>
      <c r="D750" s="22"/>
      <c r="E750" s="18"/>
      <c r="F750" s="19">
        <f>F751</f>
        <v>7253546</v>
      </c>
      <c r="G750" s="19"/>
      <c r="H750" s="19">
        <f>H751</f>
        <v>7253546</v>
      </c>
      <c r="I750" s="19"/>
      <c r="J750" s="19">
        <f>J751</f>
        <v>7253546</v>
      </c>
      <c r="K750" s="19"/>
      <c r="L750" s="80">
        <f t="shared" si="95"/>
        <v>1</v>
      </c>
      <c r="M750" s="80"/>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c r="AZ750" s="15"/>
      <c r="BA750" s="15"/>
      <c r="BB750" s="15"/>
      <c r="BC750" s="15"/>
      <c r="BD750" s="15"/>
      <c r="BE750" s="15"/>
      <c r="BF750" s="15"/>
      <c r="BG750" s="15"/>
      <c r="BH750" s="15"/>
      <c r="BI750" s="15"/>
      <c r="BJ750" s="15"/>
      <c r="BK750" s="15"/>
      <c r="BL750" s="15"/>
      <c r="BM750" s="15"/>
      <c r="BN750" s="15"/>
      <c r="BO750" s="15"/>
      <c r="BP750" s="15"/>
      <c r="BQ750" s="15"/>
      <c r="BR750" s="15"/>
      <c r="BS750" s="15"/>
      <c r="BT750" s="15"/>
      <c r="BU750" s="15"/>
      <c r="BV750" s="15"/>
      <c r="BW750" s="15"/>
      <c r="BX750" s="15"/>
      <c r="BY750" s="15"/>
      <c r="BZ750" s="15"/>
      <c r="CA750" s="15"/>
      <c r="CB750" s="15"/>
      <c r="CC750" s="15"/>
      <c r="CD750" s="15"/>
      <c r="CE750" s="15"/>
      <c r="CF750" s="15"/>
      <c r="CG750" s="15"/>
      <c r="CH750" s="15"/>
      <c r="CI750" s="15"/>
      <c r="CJ750" s="15"/>
      <c r="CK750" s="15"/>
      <c r="CL750" s="15"/>
      <c r="CM750" s="15"/>
      <c r="CN750" s="15"/>
      <c r="CO750" s="15"/>
      <c r="CP750" s="15"/>
      <c r="CQ750" s="15"/>
      <c r="CR750" s="15"/>
      <c r="CS750" s="15"/>
      <c r="CT750" s="15"/>
      <c r="CU750" s="15"/>
      <c r="CV750" s="15"/>
      <c r="CW750" s="15"/>
      <c r="CX750" s="15"/>
      <c r="CY750" s="15"/>
      <c r="CZ750" s="15"/>
      <c r="DA750" s="15"/>
      <c r="DB750" s="15"/>
      <c r="DC750" s="15"/>
      <c r="DD750" s="15"/>
      <c r="DE750" s="15"/>
      <c r="DF750" s="15"/>
      <c r="DG750" s="15"/>
      <c r="DH750" s="15"/>
      <c r="DI750" s="15"/>
      <c r="DJ750" s="15"/>
      <c r="DK750" s="15"/>
      <c r="DL750" s="15"/>
      <c r="DM750" s="15"/>
      <c r="DN750" s="15"/>
      <c r="DO750" s="15"/>
      <c r="DP750" s="15"/>
      <c r="DQ750" s="15"/>
      <c r="DR750" s="15"/>
      <c r="DS750" s="15"/>
      <c r="DT750" s="15"/>
      <c r="DU750" s="15"/>
      <c r="DV750" s="15"/>
      <c r="DW750" s="15"/>
      <c r="DX750" s="15"/>
      <c r="DY750" s="15"/>
      <c r="DZ750" s="15"/>
      <c r="EA750" s="15"/>
      <c r="EB750" s="15"/>
      <c r="EC750" s="15"/>
      <c r="ED750" s="15"/>
      <c r="EE750" s="15"/>
      <c r="EF750" s="15"/>
      <c r="EG750" s="15"/>
      <c r="EH750" s="15"/>
      <c r="EI750" s="15"/>
      <c r="EJ750" s="15"/>
      <c r="EK750" s="15"/>
      <c r="EL750" s="15"/>
      <c r="EM750" s="15"/>
      <c r="EN750" s="15"/>
      <c r="EO750" s="15"/>
      <c r="EP750" s="15"/>
      <c r="EQ750" s="15"/>
      <c r="ER750" s="15"/>
      <c r="ES750" s="15"/>
      <c r="ET750" s="15"/>
      <c r="EU750" s="15"/>
      <c r="EV750" s="15"/>
      <c r="EW750" s="15"/>
      <c r="EX750" s="15"/>
      <c r="EY750" s="15"/>
      <c r="EZ750" s="15"/>
      <c r="FA750" s="15"/>
      <c r="FB750" s="15"/>
      <c r="FC750" s="15"/>
      <c r="FD750" s="15"/>
      <c r="FE750" s="15"/>
      <c r="FF750" s="15"/>
      <c r="FG750" s="15"/>
      <c r="FH750" s="15"/>
      <c r="FI750" s="15"/>
      <c r="FJ750" s="15"/>
      <c r="FK750" s="15"/>
      <c r="FL750" s="15"/>
      <c r="FM750" s="15"/>
      <c r="FN750" s="15"/>
      <c r="FO750" s="15"/>
      <c r="FP750" s="15"/>
      <c r="FQ750" s="15"/>
      <c r="FR750" s="15"/>
      <c r="FS750" s="15"/>
      <c r="FT750" s="15"/>
      <c r="FU750" s="15"/>
      <c r="FV750" s="15"/>
      <c r="FW750" s="15"/>
      <c r="FX750" s="15"/>
      <c r="FY750" s="15"/>
      <c r="FZ750" s="15"/>
      <c r="GA750" s="15"/>
      <c r="GB750" s="15"/>
      <c r="GC750" s="15"/>
      <c r="GD750" s="15"/>
      <c r="GE750" s="15"/>
      <c r="GF750" s="15"/>
      <c r="GG750" s="15"/>
      <c r="GH750" s="15"/>
      <c r="GI750" s="15"/>
      <c r="GJ750" s="15"/>
      <c r="GK750" s="15"/>
      <c r="GL750" s="15"/>
      <c r="GM750" s="15"/>
      <c r="GN750" s="15"/>
      <c r="GO750" s="15"/>
      <c r="GP750" s="15"/>
      <c r="GQ750" s="15"/>
      <c r="GR750" s="15"/>
      <c r="GS750" s="15"/>
      <c r="GT750" s="15"/>
      <c r="GU750" s="15"/>
      <c r="GV750" s="15"/>
      <c r="GW750" s="15"/>
      <c r="GX750" s="15"/>
      <c r="GY750" s="15"/>
      <c r="GZ750" s="15"/>
      <c r="HA750" s="15"/>
      <c r="HB750" s="15"/>
      <c r="HC750" s="15"/>
      <c r="HD750" s="15"/>
      <c r="HE750" s="15"/>
      <c r="HF750" s="15"/>
      <c r="HG750" s="15"/>
      <c r="HH750" s="15"/>
      <c r="HI750" s="15"/>
      <c r="HJ750" s="15"/>
      <c r="HK750" s="15"/>
      <c r="HL750" s="15"/>
      <c r="HM750" s="15"/>
      <c r="HN750" s="15"/>
      <c r="HO750" s="15"/>
      <c r="HP750" s="15"/>
      <c r="HQ750" s="15"/>
      <c r="HR750" s="15"/>
      <c r="HS750" s="15"/>
      <c r="HT750" s="15"/>
      <c r="HU750" s="15"/>
      <c r="HV750" s="15"/>
      <c r="HW750" s="15"/>
      <c r="HX750" s="15"/>
      <c r="HY750" s="15"/>
      <c r="HZ750" s="15"/>
      <c r="IA750" s="15"/>
      <c r="IB750" s="15"/>
      <c r="IC750" s="15"/>
      <c r="ID750" s="15"/>
      <c r="IE750" s="15"/>
      <c r="IF750" s="15"/>
      <c r="IG750" s="15"/>
      <c r="IH750" s="15"/>
      <c r="II750" s="15"/>
      <c r="IJ750" s="15"/>
      <c r="IK750" s="15"/>
      <c r="IL750" s="15"/>
      <c r="IM750" s="15"/>
      <c r="IN750" s="15"/>
      <c r="IO750" s="15"/>
      <c r="IP750" s="15"/>
      <c r="IQ750" s="15"/>
      <c r="IR750" s="15"/>
      <c r="IS750" s="15"/>
      <c r="IT750" s="15"/>
      <c r="IU750" s="15"/>
      <c r="IV750" s="15"/>
      <c r="IW750" s="15"/>
    </row>
    <row r="751" spans="1:257" ht="39" customHeight="1">
      <c r="A751" s="28" t="s">
        <v>495</v>
      </c>
      <c r="B751" s="42" t="s">
        <v>92</v>
      </c>
      <c r="C751" s="42" t="s">
        <v>69</v>
      </c>
      <c r="D751" s="26" t="s">
        <v>496</v>
      </c>
      <c r="E751" s="18"/>
      <c r="F751" s="46">
        <f>F752+F759</f>
        <v>7253546</v>
      </c>
      <c r="G751" s="46"/>
      <c r="H751" s="46">
        <f>H752+H759</f>
        <v>7253546</v>
      </c>
      <c r="I751" s="46"/>
      <c r="J751" s="46">
        <f>J752+J759</f>
        <v>7253546</v>
      </c>
      <c r="K751" s="46"/>
      <c r="L751" s="79">
        <f t="shared" si="95"/>
        <v>1</v>
      </c>
      <c r="M751" s="79"/>
    </row>
    <row r="752" spans="1:257" ht="46.5" customHeight="1">
      <c r="A752" s="36" t="s">
        <v>512</v>
      </c>
      <c r="B752" s="42" t="s">
        <v>92</v>
      </c>
      <c r="C752" s="42" t="s">
        <v>69</v>
      </c>
      <c r="D752" s="26" t="s">
        <v>513</v>
      </c>
      <c r="E752" s="18"/>
      <c r="F752" s="46">
        <f>F753+F755+F757</f>
        <v>1552631.58</v>
      </c>
      <c r="G752" s="46"/>
      <c r="H752" s="46">
        <f>H753+H755+H757</f>
        <v>1552631.58</v>
      </c>
      <c r="I752" s="46"/>
      <c r="J752" s="46">
        <f>J753+J755+J757</f>
        <v>1552631.58</v>
      </c>
      <c r="K752" s="46"/>
      <c r="L752" s="79">
        <f t="shared" si="95"/>
        <v>1</v>
      </c>
      <c r="M752" s="79"/>
    </row>
    <row r="753" spans="1:257" ht="23.25" customHeight="1">
      <c r="A753" s="32" t="s">
        <v>99</v>
      </c>
      <c r="B753" s="42" t="s">
        <v>92</v>
      </c>
      <c r="C753" s="42" t="s">
        <v>69</v>
      </c>
      <c r="D753" s="26" t="s">
        <v>514</v>
      </c>
      <c r="E753" s="18"/>
      <c r="F753" s="46">
        <f>F754</f>
        <v>500000</v>
      </c>
      <c r="G753" s="46"/>
      <c r="H753" s="46">
        <f>H754</f>
        <v>500000</v>
      </c>
      <c r="I753" s="46"/>
      <c r="J753" s="46">
        <f>J754</f>
        <v>500000</v>
      </c>
      <c r="K753" s="46"/>
      <c r="L753" s="79">
        <f t="shared" si="95"/>
        <v>1</v>
      </c>
      <c r="M753" s="79"/>
    </row>
    <row r="754" spans="1:257" ht="31.5" customHeight="1">
      <c r="A754" s="25" t="s">
        <v>107</v>
      </c>
      <c r="B754" s="42" t="s">
        <v>92</v>
      </c>
      <c r="C754" s="42" t="s">
        <v>69</v>
      </c>
      <c r="D754" s="26" t="s">
        <v>514</v>
      </c>
      <c r="E754" s="43" t="s">
        <v>109</v>
      </c>
      <c r="F754" s="46">
        <v>500000</v>
      </c>
      <c r="G754" s="46"/>
      <c r="H754" s="46">
        <v>500000</v>
      </c>
      <c r="I754" s="46"/>
      <c r="J754" s="46">
        <v>500000</v>
      </c>
      <c r="K754" s="46"/>
      <c r="L754" s="79">
        <f t="shared" si="95"/>
        <v>1</v>
      </c>
      <c r="M754" s="79"/>
    </row>
    <row r="755" spans="1:257" ht="31.5" customHeight="1">
      <c r="A755" s="25" t="s">
        <v>515</v>
      </c>
      <c r="B755" s="42" t="s">
        <v>92</v>
      </c>
      <c r="C755" s="42" t="s">
        <v>69</v>
      </c>
      <c r="D755" s="26" t="s">
        <v>516</v>
      </c>
      <c r="E755" s="43"/>
      <c r="F755" s="46">
        <f>F756</f>
        <v>1000000</v>
      </c>
      <c r="G755" s="46"/>
      <c r="H755" s="46">
        <f>H756</f>
        <v>1000000</v>
      </c>
      <c r="I755" s="46"/>
      <c r="J755" s="46">
        <f>J756</f>
        <v>1000000</v>
      </c>
      <c r="K755" s="46"/>
      <c r="L755" s="79">
        <f t="shared" si="95"/>
        <v>1</v>
      </c>
      <c r="M755" s="79"/>
    </row>
    <row r="756" spans="1:257" ht="31.5" customHeight="1">
      <c r="A756" s="25" t="s">
        <v>107</v>
      </c>
      <c r="B756" s="42" t="s">
        <v>92</v>
      </c>
      <c r="C756" s="42" t="s">
        <v>69</v>
      </c>
      <c r="D756" s="26" t="s">
        <v>517</v>
      </c>
      <c r="E756" s="43" t="s">
        <v>109</v>
      </c>
      <c r="F756" s="46">
        <v>1000000</v>
      </c>
      <c r="G756" s="46"/>
      <c r="H756" s="46">
        <v>1000000</v>
      </c>
      <c r="I756" s="46"/>
      <c r="J756" s="46">
        <v>1000000</v>
      </c>
      <c r="K756" s="46"/>
      <c r="L756" s="79">
        <f t="shared" si="95"/>
        <v>1</v>
      </c>
      <c r="M756" s="79"/>
    </row>
    <row r="757" spans="1:257" ht="31.5" customHeight="1">
      <c r="A757" s="25" t="s">
        <v>518</v>
      </c>
      <c r="B757" s="42" t="s">
        <v>92</v>
      </c>
      <c r="C757" s="42" t="s">
        <v>69</v>
      </c>
      <c r="D757" s="26" t="s">
        <v>517</v>
      </c>
      <c r="E757" s="43"/>
      <c r="F757" s="46">
        <f>F758</f>
        <v>52631.58</v>
      </c>
      <c r="G757" s="46"/>
      <c r="H757" s="46">
        <f>H758</f>
        <v>52631.58</v>
      </c>
      <c r="I757" s="46"/>
      <c r="J757" s="46">
        <f>J758</f>
        <v>52631.58</v>
      </c>
      <c r="K757" s="46"/>
      <c r="L757" s="79">
        <f t="shared" si="95"/>
        <v>1</v>
      </c>
      <c r="M757" s="79"/>
    </row>
    <row r="758" spans="1:257" ht="31.5" customHeight="1">
      <c r="A758" s="25" t="s">
        <v>107</v>
      </c>
      <c r="B758" s="42" t="s">
        <v>92</v>
      </c>
      <c r="C758" s="42" t="s">
        <v>69</v>
      </c>
      <c r="D758" s="26" t="s">
        <v>517</v>
      </c>
      <c r="E758" s="43" t="s">
        <v>109</v>
      </c>
      <c r="F758" s="46">
        <v>52631.58</v>
      </c>
      <c r="G758" s="46"/>
      <c r="H758" s="46">
        <v>52631.58</v>
      </c>
      <c r="I758" s="46"/>
      <c r="J758" s="46">
        <v>52631.58</v>
      </c>
      <c r="K758" s="46"/>
      <c r="L758" s="79">
        <f t="shared" si="95"/>
        <v>1</v>
      </c>
      <c r="M758" s="79"/>
    </row>
    <row r="759" spans="1:257" ht="31.5" customHeight="1">
      <c r="A759" s="36" t="s">
        <v>505</v>
      </c>
      <c r="B759" s="42" t="s">
        <v>92</v>
      </c>
      <c r="C759" s="42" t="s">
        <v>69</v>
      </c>
      <c r="D759" s="26" t="s">
        <v>506</v>
      </c>
      <c r="E759" s="43"/>
      <c r="F759" s="46">
        <f>F760+F763+F765</f>
        <v>5700914.4199999999</v>
      </c>
      <c r="G759" s="46"/>
      <c r="H759" s="46">
        <f>H760+H763+H765</f>
        <v>5700914.4199999999</v>
      </c>
      <c r="I759" s="46"/>
      <c r="J759" s="46">
        <f>J760+J763+J765</f>
        <v>5700914.4199999999</v>
      </c>
      <c r="K759" s="46"/>
      <c r="L759" s="79">
        <f t="shared" si="95"/>
        <v>1</v>
      </c>
      <c r="M759" s="79"/>
    </row>
    <row r="760" spans="1:257" ht="21" customHeight="1">
      <c r="A760" s="25" t="s">
        <v>99</v>
      </c>
      <c r="B760" s="42" t="s">
        <v>92</v>
      </c>
      <c r="C760" s="42" t="s">
        <v>69</v>
      </c>
      <c r="D760" s="26" t="s">
        <v>519</v>
      </c>
      <c r="E760" s="43"/>
      <c r="F760" s="46">
        <f>F762+F761</f>
        <v>392368.42</v>
      </c>
      <c r="G760" s="46"/>
      <c r="H760" s="46">
        <f>H762+H761</f>
        <v>392368.42</v>
      </c>
      <c r="I760" s="46"/>
      <c r="J760" s="46">
        <f>J762+J761</f>
        <v>392368.42</v>
      </c>
      <c r="K760" s="46"/>
      <c r="L760" s="79">
        <f t="shared" si="95"/>
        <v>1</v>
      </c>
      <c r="M760" s="79"/>
    </row>
    <row r="761" spans="1:257" ht="28.5" hidden="1" customHeight="1">
      <c r="A761" s="25" t="s">
        <v>34</v>
      </c>
      <c r="B761" s="42" t="s">
        <v>92</v>
      </c>
      <c r="C761" s="42" t="s">
        <v>69</v>
      </c>
      <c r="D761" s="26" t="s">
        <v>519</v>
      </c>
      <c r="E761" s="43" t="s">
        <v>35</v>
      </c>
      <c r="F761" s="46"/>
      <c r="G761" s="46"/>
      <c r="H761" s="46"/>
      <c r="I761" s="46"/>
      <c r="J761" s="46"/>
      <c r="K761" s="46"/>
      <c r="L761" s="79" t="e">
        <f t="shared" si="95"/>
        <v>#DIV/0!</v>
      </c>
      <c r="M761" s="79"/>
    </row>
    <row r="762" spans="1:257" ht="44.25" customHeight="1">
      <c r="A762" s="25" t="s">
        <v>107</v>
      </c>
      <c r="B762" s="42" t="s">
        <v>92</v>
      </c>
      <c r="C762" s="42" t="s">
        <v>69</v>
      </c>
      <c r="D762" s="26" t="s">
        <v>519</v>
      </c>
      <c r="E762" s="43" t="s">
        <v>109</v>
      </c>
      <c r="F762" s="46">
        <v>392368.42</v>
      </c>
      <c r="G762" s="46"/>
      <c r="H762" s="46">
        <v>392368.42</v>
      </c>
      <c r="I762" s="46"/>
      <c r="J762" s="46">
        <v>392368.42</v>
      </c>
      <c r="K762" s="46"/>
      <c r="L762" s="79">
        <f t="shared" si="95"/>
        <v>1</v>
      </c>
      <c r="M762" s="79"/>
    </row>
    <row r="763" spans="1:257" ht="40.5" customHeight="1">
      <c r="A763" s="25" t="s">
        <v>520</v>
      </c>
      <c r="B763" s="42" t="s">
        <v>92</v>
      </c>
      <c r="C763" s="42" t="s">
        <v>69</v>
      </c>
      <c r="D763" s="26" t="s">
        <v>521</v>
      </c>
      <c r="E763" s="43"/>
      <c r="F763" s="46">
        <f>F764</f>
        <v>4405550</v>
      </c>
      <c r="G763" s="46"/>
      <c r="H763" s="46">
        <f>H764</f>
        <v>4405550</v>
      </c>
      <c r="I763" s="46"/>
      <c r="J763" s="46">
        <f>J764</f>
        <v>4405550</v>
      </c>
      <c r="K763" s="46"/>
      <c r="L763" s="79">
        <f t="shared" si="95"/>
        <v>1</v>
      </c>
      <c r="M763" s="79"/>
    </row>
    <row r="764" spans="1:257" ht="40.5" customHeight="1">
      <c r="A764" s="25" t="s">
        <v>34</v>
      </c>
      <c r="B764" s="42" t="s">
        <v>92</v>
      </c>
      <c r="C764" s="42" t="s">
        <v>69</v>
      </c>
      <c r="D764" s="26" t="s">
        <v>521</v>
      </c>
      <c r="E764" s="43" t="s">
        <v>35</v>
      </c>
      <c r="F764" s="46">
        <v>4405550</v>
      </c>
      <c r="G764" s="46"/>
      <c r="H764" s="46">
        <v>4405550</v>
      </c>
      <c r="I764" s="46"/>
      <c r="J764" s="46">
        <v>4405550</v>
      </c>
      <c r="K764" s="46"/>
      <c r="L764" s="79">
        <f t="shared" si="95"/>
        <v>1</v>
      </c>
      <c r="M764" s="79"/>
    </row>
    <row r="765" spans="1:257" ht="31.5" customHeight="1">
      <c r="A765" s="25" t="s">
        <v>522</v>
      </c>
      <c r="B765" s="42" t="s">
        <v>92</v>
      </c>
      <c r="C765" s="42" t="s">
        <v>69</v>
      </c>
      <c r="D765" s="26" t="s">
        <v>523</v>
      </c>
      <c r="E765" s="43"/>
      <c r="F765" s="46">
        <f>F766</f>
        <v>902996</v>
      </c>
      <c r="G765" s="46"/>
      <c r="H765" s="46">
        <f>H766</f>
        <v>902996</v>
      </c>
      <c r="I765" s="46"/>
      <c r="J765" s="46">
        <f>J766</f>
        <v>902996</v>
      </c>
      <c r="K765" s="46"/>
      <c r="L765" s="79">
        <f t="shared" si="95"/>
        <v>1</v>
      </c>
      <c r="M765" s="79"/>
    </row>
    <row r="766" spans="1:257" ht="33" customHeight="1">
      <c r="A766" s="25" t="s">
        <v>34</v>
      </c>
      <c r="B766" s="42" t="s">
        <v>92</v>
      </c>
      <c r="C766" s="42" t="s">
        <v>69</v>
      </c>
      <c r="D766" s="26" t="s">
        <v>523</v>
      </c>
      <c r="E766" s="43" t="s">
        <v>35</v>
      </c>
      <c r="F766" s="46">
        <v>902996</v>
      </c>
      <c r="G766" s="46"/>
      <c r="H766" s="46">
        <v>902996</v>
      </c>
      <c r="I766" s="46"/>
      <c r="J766" s="46">
        <v>902996</v>
      </c>
      <c r="K766" s="46"/>
      <c r="L766" s="79">
        <f t="shared" si="95"/>
        <v>1</v>
      </c>
      <c r="M766" s="79"/>
    </row>
    <row r="767" spans="1:257" s="81" customFormat="1">
      <c r="A767" s="16" t="s">
        <v>524</v>
      </c>
      <c r="B767" s="17" t="s">
        <v>233</v>
      </c>
      <c r="C767" s="17"/>
      <c r="D767" s="17"/>
      <c r="E767" s="18"/>
      <c r="F767" s="19">
        <f t="shared" ref="F767:J770" si="98">F768</f>
        <v>6776783.2999999998</v>
      </c>
      <c r="G767" s="19">
        <f t="shared" ref="G767:K788" si="99">G768</f>
        <v>0</v>
      </c>
      <c r="H767" s="19">
        <f t="shared" si="98"/>
        <v>6776783.2999999998</v>
      </c>
      <c r="I767" s="19">
        <f t="shared" si="99"/>
        <v>0</v>
      </c>
      <c r="J767" s="19">
        <f t="shared" si="98"/>
        <v>6776783.2999999998</v>
      </c>
      <c r="K767" s="19">
        <f t="shared" si="99"/>
        <v>0</v>
      </c>
      <c r="L767" s="80">
        <f t="shared" si="95"/>
        <v>1</v>
      </c>
      <c r="M767" s="80"/>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c r="AY767" s="15"/>
      <c r="AZ767" s="15"/>
      <c r="BA767" s="15"/>
      <c r="BB767" s="15"/>
      <c r="BC767" s="15"/>
      <c r="BD767" s="15"/>
      <c r="BE767" s="15"/>
      <c r="BF767" s="15"/>
      <c r="BG767" s="15"/>
      <c r="BH767" s="15"/>
      <c r="BI767" s="15"/>
      <c r="BJ767" s="15"/>
      <c r="BK767" s="15"/>
      <c r="BL767" s="15"/>
      <c r="BM767" s="15"/>
      <c r="BN767" s="15"/>
      <c r="BO767" s="15"/>
      <c r="BP767" s="15"/>
      <c r="BQ767" s="15"/>
      <c r="BR767" s="15"/>
      <c r="BS767" s="15"/>
      <c r="BT767" s="15"/>
      <c r="BU767" s="15"/>
      <c r="BV767" s="15"/>
      <c r="BW767" s="15"/>
      <c r="BX767" s="15"/>
      <c r="BY767" s="15"/>
      <c r="BZ767" s="15"/>
      <c r="CA767" s="15"/>
      <c r="CB767" s="15"/>
      <c r="CC767" s="15"/>
      <c r="CD767" s="15"/>
      <c r="CE767" s="15"/>
      <c r="CF767" s="15"/>
      <c r="CG767" s="15"/>
      <c r="CH767" s="15"/>
      <c r="CI767" s="15"/>
      <c r="CJ767" s="15"/>
      <c r="CK767" s="15"/>
      <c r="CL767" s="15"/>
      <c r="CM767" s="15"/>
      <c r="CN767" s="15"/>
      <c r="CO767" s="15"/>
      <c r="CP767" s="15"/>
      <c r="CQ767" s="15"/>
      <c r="CR767" s="15"/>
      <c r="CS767" s="15"/>
      <c r="CT767" s="15"/>
      <c r="CU767" s="15"/>
      <c r="CV767" s="15"/>
      <c r="CW767" s="15"/>
      <c r="CX767" s="15"/>
      <c r="CY767" s="15"/>
      <c r="CZ767" s="15"/>
      <c r="DA767" s="15"/>
      <c r="DB767" s="15"/>
      <c r="DC767" s="15"/>
      <c r="DD767" s="15"/>
      <c r="DE767" s="15"/>
      <c r="DF767" s="15"/>
      <c r="DG767" s="15"/>
      <c r="DH767" s="15"/>
      <c r="DI767" s="15"/>
      <c r="DJ767" s="15"/>
      <c r="DK767" s="15"/>
      <c r="DL767" s="15"/>
      <c r="DM767" s="15"/>
      <c r="DN767" s="15"/>
      <c r="DO767" s="15"/>
      <c r="DP767" s="15"/>
      <c r="DQ767" s="15"/>
      <c r="DR767" s="15"/>
      <c r="DS767" s="15"/>
      <c r="DT767" s="15"/>
      <c r="DU767" s="15"/>
      <c r="DV767" s="15"/>
      <c r="DW767" s="15"/>
      <c r="DX767" s="15"/>
      <c r="DY767" s="15"/>
      <c r="DZ767" s="15"/>
      <c r="EA767" s="15"/>
      <c r="EB767" s="15"/>
      <c r="EC767" s="15"/>
      <c r="ED767" s="15"/>
      <c r="EE767" s="15"/>
      <c r="EF767" s="15"/>
      <c r="EG767" s="15"/>
      <c r="EH767" s="15"/>
      <c r="EI767" s="15"/>
      <c r="EJ767" s="15"/>
      <c r="EK767" s="15"/>
      <c r="EL767" s="15"/>
      <c r="EM767" s="15"/>
      <c r="EN767" s="15"/>
      <c r="EO767" s="15"/>
      <c r="EP767" s="15"/>
      <c r="EQ767" s="15"/>
      <c r="ER767" s="15"/>
      <c r="ES767" s="15"/>
      <c r="ET767" s="15"/>
      <c r="EU767" s="15"/>
      <c r="EV767" s="15"/>
      <c r="EW767" s="15"/>
      <c r="EX767" s="15"/>
      <c r="EY767" s="15"/>
      <c r="EZ767" s="15"/>
      <c r="FA767" s="15"/>
      <c r="FB767" s="15"/>
      <c r="FC767" s="15"/>
      <c r="FD767" s="15"/>
      <c r="FE767" s="15"/>
      <c r="FF767" s="15"/>
      <c r="FG767" s="15"/>
      <c r="FH767" s="15"/>
      <c r="FI767" s="15"/>
      <c r="FJ767" s="15"/>
      <c r="FK767" s="15"/>
      <c r="FL767" s="15"/>
      <c r="FM767" s="15"/>
      <c r="FN767" s="15"/>
      <c r="FO767" s="15"/>
      <c r="FP767" s="15"/>
      <c r="FQ767" s="15"/>
      <c r="FR767" s="15"/>
      <c r="FS767" s="15"/>
      <c r="FT767" s="15"/>
      <c r="FU767" s="15"/>
      <c r="FV767" s="15"/>
      <c r="FW767" s="15"/>
      <c r="FX767" s="15"/>
      <c r="FY767" s="15"/>
      <c r="FZ767" s="15"/>
      <c r="GA767" s="15"/>
      <c r="GB767" s="15"/>
      <c r="GC767" s="15"/>
      <c r="GD767" s="15"/>
      <c r="GE767" s="15"/>
      <c r="GF767" s="15"/>
      <c r="GG767" s="15"/>
      <c r="GH767" s="15"/>
      <c r="GI767" s="15"/>
      <c r="GJ767" s="15"/>
      <c r="GK767" s="15"/>
      <c r="GL767" s="15"/>
      <c r="GM767" s="15"/>
      <c r="GN767" s="15"/>
      <c r="GO767" s="15"/>
      <c r="GP767" s="15"/>
      <c r="GQ767" s="15"/>
      <c r="GR767" s="15"/>
      <c r="GS767" s="15"/>
      <c r="GT767" s="15"/>
      <c r="GU767" s="15"/>
      <c r="GV767" s="15"/>
      <c r="GW767" s="15"/>
      <c r="GX767" s="15"/>
      <c r="GY767" s="15"/>
      <c r="GZ767" s="15"/>
      <c r="HA767" s="15"/>
      <c r="HB767" s="15"/>
      <c r="HC767" s="15"/>
      <c r="HD767" s="15"/>
      <c r="HE767" s="15"/>
      <c r="HF767" s="15"/>
      <c r="HG767" s="15"/>
      <c r="HH767" s="15"/>
      <c r="HI767" s="15"/>
      <c r="HJ767" s="15"/>
      <c r="HK767" s="15"/>
      <c r="HL767" s="15"/>
      <c r="HM767" s="15"/>
      <c r="HN767" s="15"/>
      <c r="HO767" s="15"/>
      <c r="HP767" s="15"/>
      <c r="HQ767" s="15"/>
      <c r="HR767" s="15"/>
      <c r="HS767" s="15"/>
      <c r="HT767" s="15"/>
      <c r="HU767" s="15"/>
      <c r="HV767" s="15"/>
      <c r="HW767" s="15"/>
      <c r="HX767" s="15"/>
      <c r="HY767" s="15"/>
      <c r="HZ767" s="15"/>
      <c r="IA767" s="15"/>
      <c r="IB767" s="15"/>
      <c r="IC767" s="15"/>
      <c r="ID767" s="15"/>
      <c r="IE767" s="15"/>
      <c r="IF767" s="15"/>
      <c r="IG767" s="15"/>
      <c r="IH767" s="15"/>
      <c r="II767" s="15"/>
      <c r="IJ767" s="15"/>
      <c r="IK767" s="15"/>
      <c r="IL767" s="15"/>
      <c r="IM767" s="15"/>
      <c r="IN767" s="15"/>
      <c r="IO767" s="15"/>
      <c r="IP767" s="15"/>
      <c r="IQ767" s="15"/>
      <c r="IR767" s="15"/>
      <c r="IS767" s="15"/>
      <c r="IT767" s="15"/>
      <c r="IU767" s="15"/>
      <c r="IV767" s="15"/>
      <c r="IW767" s="15"/>
    </row>
    <row r="768" spans="1:257" s="81" customFormat="1">
      <c r="A768" s="16" t="s">
        <v>525</v>
      </c>
      <c r="B768" s="17" t="s">
        <v>233</v>
      </c>
      <c r="C768" s="17" t="s">
        <v>11</v>
      </c>
      <c r="D768" s="17"/>
      <c r="E768" s="18"/>
      <c r="F768" s="19">
        <f t="shared" si="98"/>
        <v>6776783.2999999998</v>
      </c>
      <c r="G768" s="19">
        <f t="shared" si="99"/>
        <v>0</v>
      </c>
      <c r="H768" s="19">
        <f t="shared" si="98"/>
        <v>6776783.2999999998</v>
      </c>
      <c r="I768" s="19">
        <f t="shared" si="99"/>
        <v>0</v>
      </c>
      <c r="J768" s="19">
        <f t="shared" si="98"/>
        <v>6776783.2999999998</v>
      </c>
      <c r="K768" s="19">
        <f t="shared" si="99"/>
        <v>0</v>
      </c>
      <c r="L768" s="80">
        <f t="shared" si="95"/>
        <v>1</v>
      </c>
      <c r="M768" s="80"/>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c r="AZ768" s="15"/>
      <c r="BA768" s="15"/>
      <c r="BB768" s="15"/>
      <c r="BC768" s="15"/>
      <c r="BD768" s="15"/>
      <c r="BE768" s="15"/>
      <c r="BF768" s="15"/>
      <c r="BG768" s="15"/>
      <c r="BH768" s="15"/>
      <c r="BI768" s="15"/>
      <c r="BJ768" s="15"/>
      <c r="BK768" s="15"/>
      <c r="BL768" s="15"/>
      <c r="BM768" s="15"/>
      <c r="BN768" s="15"/>
      <c r="BO768" s="15"/>
      <c r="BP768" s="15"/>
      <c r="BQ768" s="15"/>
      <c r="BR768" s="15"/>
      <c r="BS768" s="15"/>
      <c r="BT768" s="15"/>
      <c r="BU768" s="15"/>
      <c r="BV768" s="15"/>
      <c r="BW768" s="15"/>
      <c r="BX768" s="15"/>
      <c r="BY768" s="15"/>
      <c r="BZ768" s="15"/>
      <c r="CA768" s="15"/>
      <c r="CB768" s="15"/>
      <c r="CC768" s="15"/>
      <c r="CD768" s="15"/>
      <c r="CE768" s="15"/>
      <c r="CF768" s="15"/>
      <c r="CG768" s="15"/>
      <c r="CH768" s="15"/>
      <c r="CI768" s="15"/>
      <c r="CJ768" s="15"/>
      <c r="CK768" s="15"/>
      <c r="CL768" s="15"/>
      <c r="CM768" s="15"/>
      <c r="CN768" s="15"/>
      <c r="CO768" s="15"/>
      <c r="CP768" s="15"/>
      <c r="CQ768" s="15"/>
      <c r="CR768" s="15"/>
      <c r="CS768" s="15"/>
      <c r="CT768" s="15"/>
      <c r="CU768" s="15"/>
      <c r="CV768" s="15"/>
      <c r="CW768" s="15"/>
      <c r="CX768" s="15"/>
      <c r="CY768" s="15"/>
      <c r="CZ768" s="15"/>
      <c r="DA768" s="15"/>
      <c r="DB768" s="15"/>
      <c r="DC768" s="15"/>
      <c r="DD768" s="15"/>
      <c r="DE768" s="15"/>
      <c r="DF768" s="15"/>
      <c r="DG768" s="15"/>
      <c r="DH768" s="15"/>
      <c r="DI768" s="15"/>
      <c r="DJ768" s="15"/>
      <c r="DK768" s="15"/>
      <c r="DL768" s="15"/>
      <c r="DM768" s="15"/>
      <c r="DN768" s="15"/>
      <c r="DO768" s="15"/>
      <c r="DP768" s="15"/>
      <c r="DQ768" s="15"/>
      <c r="DR768" s="15"/>
      <c r="DS768" s="15"/>
      <c r="DT768" s="15"/>
      <c r="DU768" s="15"/>
      <c r="DV768" s="15"/>
      <c r="DW768" s="15"/>
      <c r="DX768" s="15"/>
      <c r="DY768" s="15"/>
      <c r="DZ768" s="15"/>
      <c r="EA768" s="15"/>
      <c r="EB768" s="15"/>
      <c r="EC768" s="15"/>
      <c r="ED768" s="15"/>
      <c r="EE768" s="15"/>
      <c r="EF768" s="15"/>
      <c r="EG768" s="15"/>
      <c r="EH768" s="15"/>
      <c r="EI768" s="15"/>
      <c r="EJ768" s="15"/>
      <c r="EK768" s="15"/>
      <c r="EL768" s="15"/>
      <c r="EM768" s="15"/>
      <c r="EN768" s="15"/>
      <c r="EO768" s="15"/>
      <c r="EP768" s="15"/>
      <c r="EQ768" s="15"/>
      <c r="ER768" s="15"/>
      <c r="ES768" s="15"/>
      <c r="ET768" s="15"/>
      <c r="EU768" s="15"/>
      <c r="EV768" s="15"/>
      <c r="EW768" s="15"/>
      <c r="EX768" s="15"/>
      <c r="EY768" s="15"/>
      <c r="EZ768" s="15"/>
      <c r="FA768" s="15"/>
      <c r="FB768" s="15"/>
      <c r="FC768" s="15"/>
      <c r="FD768" s="15"/>
      <c r="FE768" s="15"/>
      <c r="FF768" s="15"/>
      <c r="FG768" s="15"/>
      <c r="FH768" s="15"/>
      <c r="FI768" s="15"/>
      <c r="FJ768" s="15"/>
      <c r="FK768" s="15"/>
      <c r="FL768" s="15"/>
      <c r="FM768" s="15"/>
      <c r="FN768" s="15"/>
      <c r="FO768" s="15"/>
      <c r="FP768" s="15"/>
      <c r="FQ768" s="15"/>
      <c r="FR768" s="15"/>
      <c r="FS768" s="15"/>
      <c r="FT768" s="15"/>
      <c r="FU768" s="15"/>
      <c r="FV768" s="15"/>
      <c r="FW768" s="15"/>
      <c r="FX768" s="15"/>
      <c r="FY768" s="15"/>
      <c r="FZ768" s="15"/>
      <c r="GA768" s="15"/>
      <c r="GB768" s="15"/>
      <c r="GC768" s="15"/>
      <c r="GD768" s="15"/>
      <c r="GE768" s="15"/>
      <c r="GF768" s="15"/>
      <c r="GG768" s="15"/>
      <c r="GH768" s="15"/>
      <c r="GI768" s="15"/>
      <c r="GJ768" s="15"/>
      <c r="GK768" s="15"/>
      <c r="GL768" s="15"/>
      <c r="GM768" s="15"/>
      <c r="GN768" s="15"/>
      <c r="GO768" s="15"/>
      <c r="GP768" s="15"/>
      <c r="GQ768" s="15"/>
      <c r="GR768" s="15"/>
      <c r="GS768" s="15"/>
      <c r="GT768" s="15"/>
      <c r="GU768" s="15"/>
      <c r="GV768" s="15"/>
      <c r="GW768" s="15"/>
      <c r="GX768" s="15"/>
      <c r="GY768" s="15"/>
      <c r="GZ768" s="15"/>
      <c r="HA768" s="15"/>
      <c r="HB768" s="15"/>
      <c r="HC768" s="15"/>
      <c r="HD768" s="15"/>
      <c r="HE768" s="15"/>
      <c r="HF768" s="15"/>
      <c r="HG768" s="15"/>
      <c r="HH768" s="15"/>
      <c r="HI768" s="15"/>
      <c r="HJ768" s="15"/>
      <c r="HK768" s="15"/>
      <c r="HL768" s="15"/>
      <c r="HM768" s="15"/>
      <c r="HN768" s="15"/>
      <c r="HO768" s="15"/>
      <c r="HP768" s="15"/>
      <c r="HQ768" s="15"/>
      <c r="HR768" s="15"/>
      <c r="HS768" s="15"/>
      <c r="HT768" s="15"/>
      <c r="HU768" s="15"/>
      <c r="HV768" s="15"/>
      <c r="HW768" s="15"/>
      <c r="HX768" s="15"/>
      <c r="HY768" s="15"/>
      <c r="HZ768" s="15"/>
      <c r="IA768" s="15"/>
      <c r="IB768" s="15"/>
      <c r="IC768" s="15"/>
      <c r="ID768" s="15"/>
      <c r="IE768" s="15"/>
      <c r="IF768" s="15"/>
      <c r="IG768" s="15"/>
      <c r="IH768" s="15"/>
      <c r="II768" s="15"/>
      <c r="IJ768" s="15"/>
      <c r="IK768" s="15"/>
      <c r="IL768" s="15"/>
      <c r="IM768" s="15"/>
      <c r="IN768" s="15"/>
      <c r="IO768" s="15"/>
      <c r="IP768" s="15"/>
      <c r="IQ768" s="15"/>
      <c r="IR768" s="15"/>
      <c r="IS768" s="15"/>
      <c r="IT768" s="15"/>
      <c r="IU768" s="15"/>
      <c r="IV768" s="15"/>
      <c r="IW768" s="15"/>
    </row>
    <row r="769" spans="1:257" ht="30" customHeight="1">
      <c r="A769" s="28" t="s">
        <v>46</v>
      </c>
      <c r="B769" s="26" t="s">
        <v>233</v>
      </c>
      <c r="C769" s="26" t="s">
        <v>11</v>
      </c>
      <c r="D769" s="26" t="s">
        <v>47</v>
      </c>
      <c r="E769" s="43"/>
      <c r="F769" s="46">
        <f t="shared" si="98"/>
        <v>6776783.2999999998</v>
      </c>
      <c r="G769" s="46"/>
      <c r="H769" s="46">
        <f t="shared" si="98"/>
        <v>6776783.2999999998</v>
      </c>
      <c r="I769" s="46"/>
      <c r="J769" s="46">
        <f t="shared" si="98"/>
        <v>6776783.2999999998</v>
      </c>
      <c r="K769" s="46"/>
      <c r="L769" s="79">
        <f t="shared" si="95"/>
        <v>1</v>
      </c>
      <c r="M769" s="79"/>
    </row>
    <row r="770" spans="1:257" ht="47.25">
      <c r="A770" s="33" t="s">
        <v>526</v>
      </c>
      <c r="B770" s="26" t="s">
        <v>233</v>
      </c>
      <c r="C770" s="26" t="s">
        <v>11</v>
      </c>
      <c r="D770" s="42" t="s">
        <v>527</v>
      </c>
      <c r="E770" s="43"/>
      <c r="F770" s="46">
        <f t="shared" si="98"/>
        <v>6776783.2999999998</v>
      </c>
      <c r="G770" s="46"/>
      <c r="H770" s="46">
        <f t="shared" si="98"/>
        <v>6776783.2999999998</v>
      </c>
      <c r="I770" s="46"/>
      <c r="J770" s="46">
        <f t="shared" si="98"/>
        <v>6776783.2999999998</v>
      </c>
      <c r="K770" s="46"/>
      <c r="L770" s="79">
        <f t="shared" si="95"/>
        <v>1</v>
      </c>
      <c r="M770" s="79"/>
    </row>
    <row r="771" spans="1:257" ht="63">
      <c r="A771" s="36" t="s">
        <v>528</v>
      </c>
      <c r="B771" s="26" t="s">
        <v>233</v>
      </c>
      <c r="C771" s="26" t="s">
        <v>11</v>
      </c>
      <c r="D771" s="42" t="s">
        <v>529</v>
      </c>
      <c r="E771" s="43"/>
      <c r="F771" s="46">
        <f>F772+F774+F776+F778</f>
        <v>6776783.2999999998</v>
      </c>
      <c r="G771" s="46"/>
      <c r="H771" s="46">
        <f>H772+H774+H776+H778</f>
        <v>6776783.2999999998</v>
      </c>
      <c r="I771" s="46"/>
      <c r="J771" s="46">
        <f>J772+J774+J776+J778</f>
        <v>6776783.2999999998</v>
      </c>
      <c r="K771" s="46"/>
      <c r="L771" s="79">
        <f t="shared" si="95"/>
        <v>1</v>
      </c>
      <c r="M771" s="79"/>
    </row>
    <row r="772" spans="1:257" ht="63">
      <c r="A772" s="32" t="s">
        <v>106</v>
      </c>
      <c r="B772" s="26" t="s">
        <v>233</v>
      </c>
      <c r="C772" s="26" t="s">
        <v>11</v>
      </c>
      <c r="D772" s="42" t="s">
        <v>530</v>
      </c>
      <c r="E772" s="43"/>
      <c r="F772" s="46">
        <f>F773</f>
        <v>5651260</v>
      </c>
      <c r="G772" s="46"/>
      <c r="H772" s="46">
        <f>H773</f>
        <v>5651260</v>
      </c>
      <c r="I772" s="46"/>
      <c r="J772" s="46">
        <f>J773</f>
        <v>5651260</v>
      </c>
      <c r="K772" s="46"/>
      <c r="L772" s="79">
        <f t="shared" si="95"/>
        <v>1</v>
      </c>
      <c r="M772" s="79"/>
    </row>
    <row r="773" spans="1:257" ht="31.5">
      <c r="A773" s="33" t="s">
        <v>107</v>
      </c>
      <c r="B773" s="26" t="s">
        <v>233</v>
      </c>
      <c r="C773" s="26" t="s">
        <v>11</v>
      </c>
      <c r="D773" s="42" t="s">
        <v>530</v>
      </c>
      <c r="E773" s="43" t="s">
        <v>109</v>
      </c>
      <c r="F773" s="46">
        <v>5651260</v>
      </c>
      <c r="G773" s="46"/>
      <c r="H773" s="46">
        <v>5651260</v>
      </c>
      <c r="I773" s="46"/>
      <c r="J773" s="46">
        <v>5651260</v>
      </c>
      <c r="K773" s="46"/>
      <c r="L773" s="79">
        <f t="shared" si="95"/>
        <v>1</v>
      </c>
      <c r="M773" s="79"/>
    </row>
    <row r="774" spans="1:257" ht="63">
      <c r="A774" s="30" t="s">
        <v>20</v>
      </c>
      <c r="B774" s="26" t="s">
        <v>233</v>
      </c>
      <c r="C774" s="26" t="s">
        <v>11</v>
      </c>
      <c r="D774" s="44">
        <v>7560113060</v>
      </c>
      <c r="E774" s="43"/>
      <c r="F774" s="46">
        <f>F775</f>
        <v>71583.3</v>
      </c>
      <c r="G774" s="46"/>
      <c r="H774" s="46">
        <f>H775</f>
        <v>71583.3</v>
      </c>
      <c r="I774" s="46"/>
      <c r="J774" s="46">
        <f>J775</f>
        <v>71583.3</v>
      </c>
      <c r="K774" s="46"/>
      <c r="L774" s="79">
        <f t="shared" si="95"/>
        <v>1</v>
      </c>
      <c r="M774" s="79"/>
    </row>
    <row r="775" spans="1:257" ht="31.5">
      <c r="A775" s="25" t="s">
        <v>107</v>
      </c>
      <c r="B775" s="26" t="s">
        <v>233</v>
      </c>
      <c r="C775" s="26" t="s">
        <v>11</v>
      </c>
      <c r="D775" s="44">
        <v>7560113060</v>
      </c>
      <c r="E775" s="43" t="s">
        <v>109</v>
      </c>
      <c r="F775" s="46">
        <v>71583.3</v>
      </c>
      <c r="G775" s="46"/>
      <c r="H775" s="46">
        <v>71583.3</v>
      </c>
      <c r="I775" s="46"/>
      <c r="J775" s="46">
        <v>71583.3</v>
      </c>
      <c r="K775" s="46"/>
      <c r="L775" s="79">
        <f t="shared" si="95"/>
        <v>1</v>
      </c>
      <c r="M775" s="79"/>
    </row>
    <row r="776" spans="1:257" ht="47.25">
      <c r="A776" s="25" t="s">
        <v>531</v>
      </c>
      <c r="B776" s="26" t="s">
        <v>233</v>
      </c>
      <c r="C776" s="26" t="s">
        <v>11</v>
      </c>
      <c r="D776" s="44">
        <v>7560171100</v>
      </c>
      <c r="E776" s="43"/>
      <c r="F776" s="46">
        <f>F777</f>
        <v>1001243</v>
      </c>
      <c r="G776" s="46"/>
      <c r="H776" s="46">
        <f>H777</f>
        <v>1001243</v>
      </c>
      <c r="I776" s="46"/>
      <c r="J776" s="46">
        <f>J777</f>
        <v>1001243</v>
      </c>
      <c r="K776" s="46"/>
      <c r="L776" s="79">
        <f t="shared" ref="L776:L812" si="100">J776/H776</f>
        <v>1</v>
      </c>
      <c r="M776" s="79"/>
    </row>
    <row r="777" spans="1:257" ht="31.5">
      <c r="A777" s="25" t="s">
        <v>107</v>
      </c>
      <c r="B777" s="26" t="s">
        <v>233</v>
      </c>
      <c r="C777" s="26" t="s">
        <v>11</v>
      </c>
      <c r="D777" s="44">
        <v>7560171100</v>
      </c>
      <c r="E777" s="43" t="s">
        <v>109</v>
      </c>
      <c r="F777" s="46">
        <v>1001243</v>
      </c>
      <c r="G777" s="46"/>
      <c r="H777" s="46">
        <v>1001243</v>
      </c>
      <c r="I777" s="46"/>
      <c r="J777" s="46">
        <v>1001243</v>
      </c>
      <c r="K777" s="46"/>
      <c r="L777" s="79">
        <f t="shared" si="100"/>
        <v>1</v>
      </c>
      <c r="M777" s="79"/>
    </row>
    <row r="778" spans="1:257" ht="47.25">
      <c r="A778" s="25" t="s">
        <v>532</v>
      </c>
      <c r="B778" s="26" t="s">
        <v>233</v>
      </c>
      <c r="C778" s="26" t="s">
        <v>11</v>
      </c>
      <c r="D778" s="44" t="s">
        <v>533</v>
      </c>
      <c r="E778" s="43"/>
      <c r="F778" s="46">
        <f>F779</f>
        <v>52697</v>
      </c>
      <c r="G778" s="46"/>
      <c r="H778" s="46">
        <f>H779</f>
        <v>52697</v>
      </c>
      <c r="I778" s="46"/>
      <c r="J778" s="46">
        <f>J779</f>
        <v>52697</v>
      </c>
      <c r="K778" s="46"/>
      <c r="L778" s="79">
        <f t="shared" si="100"/>
        <v>1</v>
      </c>
      <c r="M778" s="79"/>
    </row>
    <row r="779" spans="1:257" ht="31.5">
      <c r="A779" s="25" t="s">
        <v>107</v>
      </c>
      <c r="B779" s="26" t="s">
        <v>233</v>
      </c>
      <c r="C779" s="26" t="s">
        <v>11</v>
      </c>
      <c r="D779" s="44" t="s">
        <v>533</v>
      </c>
      <c r="E779" s="43" t="s">
        <v>109</v>
      </c>
      <c r="F779" s="46">
        <v>52697</v>
      </c>
      <c r="G779" s="46"/>
      <c r="H779" s="46">
        <v>52697</v>
      </c>
      <c r="I779" s="46"/>
      <c r="J779" s="46">
        <v>52697</v>
      </c>
      <c r="K779" s="46"/>
      <c r="L779" s="79">
        <f t="shared" si="100"/>
        <v>1</v>
      </c>
      <c r="M779" s="79"/>
    </row>
    <row r="780" spans="1:257" s="81" customFormat="1" ht="24" customHeight="1">
      <c r="A780" s="16" t="s">
        <v>534</v>
      </c>
      <c r="B780" s="22" t="s">
        <v>96</v>
      </c>
      <c r="C780" s="22"/>
      <c r="D780" s="17"/>
      <c r="E780" s="18"/>
      <c r="F780" s="19">
        <f t="shared" ref="F780:J785" si="101">F781</f>
        <v>15000</v>
      </c>
      <c r="G780" s="19">
        <f t="shared" si="99"/>
        <v>0</v>
      </c>
      <c r="H780" s="19">
        <f t="shared" si="101"/>
        <v>15000</v>
      </c>
      <c r="I780" s="19">
        <f t="shared" si="99"/>
        <v>0</v>
      </c>
      <c r="J780" s="19">
        <f t="shared" si="101"/>
        <v>2019.08</v>
      </c>
      <c r="K780" s="19">
        <f t="shared" si="99"/>
        <v>0</v>
      </c>
      <c r="L780" s="80">
        <f t="shared" si="100"/>
        <v>0.13460533333333333</v>
      </c>
      <c r="M780" s="80"/>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c r="AZ780" s="15"/>
      <c r="BA780" s="15"/>
      <c r="BB780" s="15"/>
      <c r="BC780" s="15"/>
      <c r="BD780" s="15"/>
      <c r="BE780" s="15"/>
      <c r="BF780" s="15"/>
      <c r="BG780" s="15"/>
      <c r="BH780" s="15"/>
      <c r="BI780" s="15"/>
      <c r="BJ780" s="15"/>
      <c r="BK780" s="15"/>
      <c r="BL780" s="15"/>
      <c r="BM780" s="15"/>
      <c r="BN780" s="15"/>
      <c r="BO780" s="15"/>
      <c r="BP780" s="15"/>
      <c r="BQ780" s="15"/>
      <c r="BR780" s="15"/>
      <c r="BS780" s="15"/>
      <c r="BT780" s="15"/>
      <c r="BU780" s="15"/>
      <c r="BV780" s="15"/>
      <c r="BW780" s="15"/>
      <c r="BX780" s="15"/>
      <c r="BY780" s="15"/>
      <c r="BZ780" s="15"/>
      <c r="CA780" s="15"/>
      <c r="CB780" s="15"/>
      <c r="CC780" s="15"/>
      <c r="CD780" s="15"/>
      <c r="CE780" s="15"/>
      <c r="CF780" s="15"/>
      <c r="CG780" s="15"/>
      <c r="CH780" s="15"/>
      <c r="CI780" s="15"/>
      <c r="CJ780" s="15"/>
      <c r="CK780" s="15"/>
      <c r="CL780" s="15"/>
      <c r="CM780" s="15"/>
      <c r="CN780" s="15"/>
      <c r="CO780" s="15"/>
      <c r="CP780" s="15"/>
      <c r="CQ780" s="15"/>
      <c r="CR780" s="15"/>
      <c r="CS780" s="15"/>
      <c r="CT780" s="15"/>
      <c r="CU780" s="15"/>
      <c r="CV780" s="15"/>
      <c r="CW780" s="15"/>
      <c r="CX780" s="15"/>
      <c r="CY780" s="15"/>
      <c r="CZ780" s="15"/>
      <c r="DA780" s="15"/>
      <c r="DB780" s="15"/>
      <c r="DC780" s="15"/>
      <c r="DD780" s="15"/>
      <c r="DE780" s="15"/>
      <c r="DF780" s="15"/>
      <c r="DG780" s="15"/>
      <c r="DH780" s="15"/>
      <c r="DI780" s="15"/>
      <c r="DJ780" s="15"/>
      <c r="DK780" s="15"/>
      <c r="DL780" s="15"/>
      <c r="DM780" s="15"/>
      <c r="DN780" s="15"/>
      <c r="DO780" s="15"/>
      <c r="DP780" s="15"/>
      <c r="DQ780" s="15"/>
      <c r="DR780" s="15"/>
      <c r="DS780" s="15"/>
      <c r="DT780" s="15"/>
      <c r="DU780" s="15"/>
      <c r="DV780" s="15"/>
      <c r="DW780" s="15"/>
      <c r="DX780" s="15"/>
      <c r="DY780" s="15"/>
      <c r="DZ780" s="15"/>
      <c r="EA780" s="15"/>
      <c r="EB780" s="15"/>
      <c r="EC780" s="15"/>
      <c r="ED780" s="15"/>
      <c r="EE780" s="15"/>
      <c r="EF780" s="15"/>
      <c r="EG780" s="15"/>
      <c r="EH780" s="15"/>
      <c r="EI780" s="15"/>
      <c r="EJ780" s="15"/>
      <c r="EK780" s="15"/>
      <c r="EL780" s="15"/>
      <c r="EM780" s="15"/>
      <c r="EN780" s="15"/>
      <c r="EO780" s="15"/>
      <c r="EP780" s="15"/>
      <c r="EQ780" s="15"/>
      <c r="ER780" s="15"/>
      <c r="ES780" s="15"/>
      <c r="ET780" s="15"/>
      <c r="EU780" s="15"/>
      <c r="EV780" s="15"/>
      <c r="EW780" s="15"/>
      <c r="EX780" s="15"/>
      <c r="EY780" s="15"/>
      <c r="EZ780" s="15"/>
      <c r="FA780" s="15"/>
      <c r="FB780" s="15"/>
      <c r="FC780" s="15"/>
      <c r="FD780" s="15"/>
      <c r="FE780" s="15"/>
      <c r="FF780" s="15"/>
      <c r="FG780" s="15"/>
      <c r="FH780" s="15"/>
      <c r="FI780" s="15"/>
      <c r="FJ780" s="15"/>
      <c r="FK780" s="15"/>
      <c r="FL780" s="15"/>
      <c r="FM780" s="15"/>
      <c r="FN780" s="15"/>
      <c r="FO780" s="15"/>
      <c r="FP780" s="15"/>
      <c r="FQ780" s="15"/>
      <c r="FR780" s="15"/>
      <c r="FS780" s="15"/>
      <c r="FT780" s="15"/>
      <c r="FU780" s="15"/>
      <c r="FV780" s="15"/>
      <c r="FW780" s="15"/>
      <c r="FX780" s="15"/>
      <c r="FY780" s="15"/>
      <c r="FZ780" s="15"/>
      <c r="GA780" s="15"/>
      <c r="GB780" s="15"/>
      <c r="GC780" s="15"/>
      <c r="GD780" s="15"/>
      <c r="GE780" s="15"/>
      <c r="GF780" s="15"/>
      <c r="GG780" s="15"/>
      <c r="GH780" s="15"/>
      <c r="GI780" s="15"/>
      <c r="GJ780" s="15"/>
      <c r="GK780" s="15"/>
      <c r="GL780" s="15"/>
      <c r="GM780" s="15"/>
      <c r="GN780" s="15"/>
      <c r="GO780" s="15"/>
      <c r="GP780" s="15"/>
      <c r="GQ780" s="15"/>
      <c r="GR780" s="15"/>
      <c r="GS780" s="15"/>
      <c r="GT780" s="15"/>
      <c r="GU780" s="15"/>
      <c r="GV780" s="15"/>
      <c r="GW780" s="15"/>
      <c r="GX780" s="15"/>
      <c r="GY780" s="15"/>
      <c r="GZ780" s="15"/>
      <c r="HA780" s="15"/>
      <c r="HB780" s="15"/>
      <c r="HC780" s="15"/>
      <c r="HD780" s="15"/>
      <c r="HE780" s="15"/>
      <c r="HF780" s="15"/>
      <c r="HG780" s="15"/>
      <c r="HH780" s="15"/>
      <c r="HI780" s="15"/>
      <c r="HJ780" s="15"/>
      <c r="HK780" s="15"/>
      <c r="HL780" s="15"/>
      <c r="HM780" s="15"/>
      <c r="HN780" s="15"/>
      <c r="HO780" s="15"/>
      <c r="HP780" s="15"/>
      <c r="HQ780" s="15"/>
      <c r="HR780" s="15"/>
      <c r="HS780" s="15"/>
      <c r="HT780" s="15"/>
      <c r="HU780" s="15"/>
      <c r="HV780" s="15"/>
      <c r="HW780" s="15"/>
      <c r="HX780" s="15"/>
      <c r="HY780" s="15"/>
      <c r="HZ780" s="15"/>
      <c r="IA780" s="15"/>
      <c r="IB780" s="15"/>
      <c r="IC780" s="15"/>
      <c r="ID780" s="15"/>
      <c r="IE780" s="15"/>
      <c r="IF780" s="15"/>
      <c r="IG780" s="15"/>
      <c r="IH780" s="15"/>
      <c r="II780" s="15"/>
      <c r="IJ780" s="15"/>
      <c r="IK780" s="15"/>
      <c r="IL780" s="15"/>
      <c r="IM780" s="15"/>
      <c r="IN780" s="15"/>
      <c r="IO780" s="15"/>
      <c r="IP780" s="15"/>
      <c r="IQ780" s="15"/>
      <c r="IR780" s="15"/>
      <c r="IS780" s="15"/>
      <c r="IT780" s="15"/>
      <c r="IU780" s="15"/>
      <c r="IV780" s="15"/>
      <c r="IW780" s="15"/>
    </row>
    <row r="781" spans="1:257" s="81" customFormat="1" ht="31.5">
      <c r="A781" s="16" t="s">
        <v>535</v>
      </c>
      <c r="B781" s="22" t="s">
        <v>96</v>
      </c>
      <c r="C781" s="22" t="s">
        <v>9</v>
      </c>
      <c r="D781" s="17"/>
      <c r="E781" s="18"/>
      <c r="F781" s="19">
        <f t="shared" si="101"/>
        <v>15000</v>
      </c>
      <c r="G781" s="19"/>
      <c r="H781" s="19">
        <f t="shared" si="101"/>
        <v>15000</v>
      </c>
      <c r="I781" s="19"/>
      <c r="J781" s="19">
        <f t="shared" si="101"/>
        <v>2019.08</v>
      </c>
      <c r="K781" s="19"/>
      <c r="L781" s="80">
        <f t="shared" si="100"/>
        <v>0.13460533333333333</v>
      </c>
      <c r="M781" s="80"/>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c r="AY781" s="15"/>
      <c r="AZ781" s="15"/>
      <c r="BA781" s="15"/>
      <c r="BB781" s="15"/>
      <c r="BC781" s="15"/>
      <c r="BD781" s="15"/>
      <c r="BE781" s="15"/>
      <c r="BF781" s="15"/>
      <c r="BG781" s="15"/>
      <c r="BH781" s="15"/>
      <c r="BI781" s="15"/>
      <c r="BJ781" s="15"/>
      <c r="BK781" s="15"/>
      <c r="BL781" s="15"/>
      <c r="BM781" s="15"/>
      <c r="BN781" s="15"/>
      <c r="BO781" s="15"/>
      <c r="BP781" s="15"/>
      <c r="BQ781" s="15"/>
      <c r="BR781" s="15"/>
      <c r="BS781" s="15"/>
      <c r="BT781" s="15"/>
      <c r="BU781" s="15"/>
      <c r="BV781" s="15"/>
      <c r="BW781" s="15"/>
      <c r="BX781" s="15"/>
      <c r="BY781" s="15"/>
      <c r="BZ781" s="15"/>
      <c r="CA781" s="15"/>
      <c r="CB781" s="15"/>
      <c r="CC781" s="15"/>
      <c r="CD781" s="15"/>
      <c r="CE781" s="15"/>
      <c r="CF781" s="15"/>
      <c r="CG781" s="15"/>
      <c r="CH781" s="15"/>
      <c r="CI781" s="15"/>
      <c r="CJ781" s="15"/>
      <c r="CK781" s="15"/>
      <c r="CL781" s="15"/>
      <c r="CM781" s="15"/>
      <c r="CN781" s="15"/>
      <c r="CO781" s="15"/>
      <c r="CP781" s="15"/>
      <c r="CQ781" s="15"/>
      <c r="CR781" s="15"/>
      <c r="CS781" s="15"/>
      <c r="CT781" s="15"/>
      <c r="CU781" s="15"/>
      <c r="CV781" s="15"/>
      <c r="CW781" s="15"/>
      <c r="CX781" s="15"/>
      <c r="CY781" s="15"/>
      <c r="CZ781" s="15"/>
      <c r="DA781" s="15"/>
      <c r="DB781" s="15"/>
      <c r="DC781" s="15"/>
      <c r="DD781" s="15"/>
      <c r="DE781" s="15"/>
      <c r="DF781" s="15"/>
      <c r="DG781" s="15"/>
      <c r="DH781" s="15"/>
      <c r="DI781" s="15"/>
      <c r="DJ781" s="15"/>
      <c r="DK781" s="15"/>
      <c r="DL781" s="15"/>
      <c r="DM781" s="15"/>
      <c r="DN781" s="15"/>
      <c r="DO781" s="15"/>
      <c r="DP781" s="15"/>
      <c r="DQ781" s="15"/>
      <c r="DR781" s="15"/>
      <c r="DS781" s="15"/>
      <c r="DT781" s="15"/>
      <c r="DU781" s="15"/>
      <c r="DV781" s="15"/>
      <c r="DW781" s="15"/>
      <c r="DX781" s="15"/>
      <c r="DY781" s="15"/>
      <c r="DZ781" s="15"/>
      <c r="EA781" s="15"/>
      <c r="EB781" s="15"/>
      <c r="EC781" s="15"/>
      <c r="ED781" s="15"/>
      <c r="EE781" s="15"/>
      <c r="EF781" s="15"/>
      <c r="EG781" s="15"/>
      <c r="EH781" s="15"/>
      <c r="EI781" s="15"/>
      <c r="EJ781" s="15"/>
      <c r="EK781" s="15"/>
      <c r="EL781" s="15"/>
      <c r="EM781" s="15"/>
      <c r="EN781" s="15"/>
      <c r="EO781" s="15"/>
      <c r="EP781" s="15"/>
      <c r="EQ781" s="15"/>
      <c r="ER781" s="15"/>
      <c r="ES781" s="15"/>
      <c r="ET781" s="15"/>
      <c r="EU781" s="15"/>
      <c r="EV781" s="15"/>
      <c r="EW781" s="15"/>
      <c r="EX781" s="15"/>
      <c r="EY781" s="15"/>
      <c r="EZ781" s="15"/>
      <c r="FA781" s="15"/>
      <c r="FB781" s="15"/>
      <c r="FC781" s="15"/>
      <c r="FD781" s="15"/>
      <c r="FE781" s="15"/>
      <c r="FF781" s="15"/>
      <c r="FG781" s="15"/>
      <c r="FH781" s="15"/>
      <c r="FI781" s="15"/>
      <c r="FJ781" s="15"/>
      <c r="FK781" s="15"/>
      <c r="FL781" s="15"/>
      <c r="FM781" s="15"/>
      <c r="FN781" s="15"/>
      <c r="FO781" s="15"/>
      <c r="FP781" s="15"/>
      <c r="FQ781" s="15"/>
      <c r="FR781" s="15"/>
      <c r="FS781" s="15"/>
      <c r="FT781" s="15"/>
      <c r="FU781" s="15"/>
      <c r="FV781" s="15"/>
      <c r="FW781" s="15"/>
      <c r="FX781" s="15"/>
      <c r="FY781" s="15"/>
      <c r="FZ781" s="15"/>
      <c r="GA781" s="15"/>
      <c r="GB781" s="15"/>
      <c r="GC781" s="15"/>
      <c r="GD781" s="15"/>
      <c r="GE781" s="15"/>
      <c r="GF781" s="15"/>
      <c r="GG781" s="15"/>
      <c r="GH781" s="15"/>
      <c r="GI781" s="15"/>
      <c r="GJ781" s="15"/>
      <c r="GK781" s="15"/>
      <c r="GL781" s="15"/>
      <c r="GM781" s="15"/>
      <c r="GN781" s="15"/>
      <c r="GO781" s="15"/>
      <c r="GP781" s="15"/>
      <c r="GQ781" s="15"/>
      <c r="GR781" s="15"/>
      <c r="GS781" s="15"/>
      <c r="GT781" s="15"/>
      <c r="GU781" s="15"/>
      <c r="GV781" s="15"/>
      <c r="GW781" s="15"/>
      <c r="GX781" s="15"/>
      <c r="GY781" s="15"/>
      <c r="GZ781" s="15"/>
      <c r="HA781" s="15"/>
      <c r="HB781" s="15"/>
      <c r="HC781" s="15"/>
      <c r="HD781" s="15"/>
      <c r="HE781" s="15"/>
      <c r="HF781" s="15"/>
      <c r="HG781" s="15"/>
      <c r="HH781" s="15"/>
      <c r="HI781" s="15"/>
      <c r="HJ781" s="15"/>
      <c r="HK781" s="15"/>
      <c r="HL781" s="15"/>
      <c r="HM781" s="15"/>
      <c r="HN781" s="15"/>
      <c r="HO781" s="15"/>
      <c r="HP781" s="15"/>
      <c r="HQ781" s="15"/>
      <c r="HR781" s="15"/>
      <c r="HS781" s="15"/>
      <c r="HT781" s="15"/>
      <c r="HU781" s="15"/>
      <c r="HV781" s="15"/>
      <c r="HW781" s="15"/>
      <c r="HX781" s="15"/>
      <c r="HY781" s="15"/>
      <c r="HZ781" s="15"/>
      <c r="IA781" s="15"/>
      <c r="IB781" s="15"/>
      <c r="IC781" s="15"/>
      <c r="ID781" s="15"/>
      <c r="IE781" s="15"/>
      <c r="IF781" s="15"/>
      <c r="IG781" s="15"/>
      <c r="IH781" s="15"/>
      <c r="II781" s="15"/>
      <c r="IJ781" s="15"/>
      <c r="IK781" s="15"/>
      <c r="IL781" s="15"/>
      <c r="IM781" s="15"/>
      <c r="IN781" s="15"/>
      <c r="IO781" s="15"/>
      <c r="IP781" s="15"/>
      <c r="IQ781" s="15"/>
      <c r="IR781" s="15"/>
      <c r="IS781" s="15"/>
      <c r="IT781" s="15"/>
      <c r="IU781" s="15"/>
      <c r="IV781" s="15"/>
      <c r="IW781" s="15"/>
    </row>
    <row r="782" spans="1:257" ht="71.25" customHeight="1">
      <c r="A782" s="33" t="s">
        <v>536</v>
      </c>
      <c r="B782" s="26" t="s">
        <v>96</v>
      </c>
      <c r="C782" s="26" t="s">
        <v>9</v>
      </c>
      <c r="D782" s="42" t="s">
        <v>226</v>
      </c>
      <c r="E782" s="43"/>
      <c r="F782" s="46">
        <f t="shared" si="101"/>
        <v>15000</v>
      </c>
      <c r="G782" s="46"/>
      <c r="H782" s="46">
        <f t="shared" si="101"/>
        <v>15000</v>
      </c>
      <c r="I782" s="46"/>
      <c r="J782" s="46">
        <f t="shared" si="101"/>
        <v>2019.08</v>
      </c>
      <c r="K782" s="46"/>
      <c r="L782" s="79">
        <f t="shared" si="100"/>
        <v>0.13460533333333333</v>
      </c>
      <c r="M782" s="79"/>
    </row>
    <row r="783" spans="1:257" ht="31.5">
      <c r="A783" s="33" t="s">
        <v>537</v>
      </c>
      <c r="B783" s="26" t="s">
        <v>96</v>
      </c>
      <c r="C783" s="26" t="s">
        <v>9</v>
      </c>
      <c r="D783" s="42" t="s">
        <v>538</v>
      </c>
      <c r="E783" s="43"/>
      <c r="F783" s="46">
        <f t="shared" si="101"/>
        <v>15000</v>
      </c>
      <c r="G783" s="46"/>
      <c r="H783" s="46">
        <f t="shared" si="101"/>
        <v>15000</v>
      </c>
      <c r="I783" s="46"/>
      <c r="J783" s="46">
        <f t="shared" si="101"/>
        <v>2019.08</v>
      </c>
      <c r="K783" s="46"/>
      <c r="L783" s="79">
        <f t="shared" si="100"/>
        <v>0.13460533333333333</v>
      </c>
      <c r="M783" s="79"/>
    </row>
    <row r="784" spans="1:257" ht="31.5">
      <c r="A784" s="36" t="s">
        <v>539</v>
      </c>
      <c r="B784" s="26" t="s">
        <v>96</v>
      </c>
      <c r="C784" s="26" t="s">
        <v>9</v>
      </c>
      <c r="D784" s="42" t="s">
        <v>540</v>
      </c>
      <c r="E784" s="43"/>
      <c r="F784" s="46">
        <f t="shared" si="101"/>
        <v>15000</v>
      </c>
      <c r="G784" s="46"/>
      <c r="H784" s="46">
        <f t="shared" si="101"/>
        <v>15000</v>
      </c>
      <c r="I784" s="46"/>
      <c r="J784" s="46">
        <f t="shared" si="101"/>
        <v>2019.08</v>
      </c>
      <c r="K784" s="46"/>
      <c r="L784" s="79">
        <f t="shared" si="100"/>
        <v>0.13460533333333333</v>
      </c>
      <c r="M784" s="79"/>
    </row>
    <row r="785" spans="1:257">
      <c r="A785" s="33" t="s">
        <v>541</v>
      </c>
      <c r="B785" s="26" t="s">
        <v>96</v>
      </c>
      <c r="C785" s="26" t="s">
        <v>9</v>
      </c>
      <c r="D785" s="42" t="s">
        <v>542</v>
      </c>
      <c r="E785" s="43"/>
      <c r="F785" s="46">
        <f t="shared" si="101"/>
        <v>15000</v>
      </c>
      <c r="G785" s="46"/>
      <c r="H785" s="46">
        <f t="shared" si="101"/>
        <v>15000</v>
      </c>
      <c r="I785" s="46"/>
      <c r="J785" s="46">
        <f t="shared" si="101"/>
        <v>2019.08</v>
      </c>
      <c r="K785" s="46"/>
      <c r="L785" s="79">
        <f t="shared" si="100"/>
        <v>0.13460533333333333</v>
      </c>
      <c r="M785" s="79"/>
    </row>
    <row r="786" spans="1:257" ht="20.25" customHeight="1">
      <c r="A786" s="33" t="s">
        <v>543</v>
      </c>
      <c r="B786" s="26" t="s">
        <v>96</v>
      </c>
      <c r="C786" s="26" t="s">
        <v>9</v>
      </c>
      <c r="D786" s="42" t="s">
        <v>542</v>
      </c>
      <c r="E786" s="43" t="s">
        <v>544</v>
      </c>
      <c r="F786" s="46">
        <v>15000</v>
      </c>
      <c r="G786" s="46"/>
      <c r="H786" s="46">
        <v>15000</v>
      </c>
      <c r="I786" s="46"/>
      <c r="J786" s="46">
        <v>2019.08</v>
      </c>
      <c r="K786" s="46"/>
      <c r="L786" s="79">
        <f t="shared" si="100"/>
        <v>0.13460533333333333</v>
      </c>
      <c r="M786" s="79"/>
    </row>
    <row r="787" spans="1:257" s="81" customFormat="1" ht="51" customHeight="1">
      <c r="A787" s="16" t="s">
        <v>545</v>
      </c>
      <c r="B787" s="22" t="s">
        <v>159</v>
      </c>
      <c r="C787" s="17" t="s">
        <v>448</v>
      </c>
      <c r="D787" s="17"/>
      <c r="E787" s="18"/>
      <c r="F787" s="19">
        <f>F788+F804+F798</f>
        <v>74846517</v>
      </c>
      <c r="G787" s="19">
        <f t="shared" si="99"/>
        <v>0</v>
      </c>
      <c r="H787" s="19">
        <f>H788+H804+H798</f>
        <v>74846517</v>
      </c>
      <c r="I787" s="19">
        <f t="shared" si="99"/>
        <v>0</v>
      </c>
      <c r="J787" s="19">
        <f>J788+J804+J798</f>
        <v>74846517</v>
      </c>
      <c r="K787" s="19">
        <f t="shared" si="99"/>
        <v>0</v>
      </c>
      <c r="L787" s="80">
        <f t="shared" si="100"/>
        <v>1</v>
      </c>
      <c r="M787" s="80"/>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c r="AY787" s="15"/>
      <c r="AZ787" s="15"/>
      <c r="BA787" s="15"/>
      <c r="BB787" s="15"/>
      <c r="BC787" s="15"/>
      <c r="BD787" s="15"/>
      <c r="BE787" s="15"/>
      <c r="BF787" s="15"/>
      <c r="BG787" s="15"/>
      <c r="BH787" s="15"/>
      <c r="BI787" s="15"/>
      <c r="BJ787" s="15"/>
      <c r="BK787" s="15"/>
      <c r="BL787" s="15"/>
      <c r="BM787" s="15"/>
      <c r="BN787" s="15"/>
      <c r="BO787" s="15"/>
      <c r="BP787" s="15"/>
      <c r="BQ787" s="15"/>
      <c r="BR787" s="15"/>
      <c r="BS787" s="15"/>
      <c r="BT787" s="15"/>
      <c r="BU787" s="15"/>
      <c r="BV787" s="15"/>
      <c r="BW787" s="15"/>
      <c r="BX787" s="15"/>
      <c r="BY787" s="15"/>
      <c r="BZ787" s="15"/>
      <c r="CA787" s="15"/>
      <c r="CB787" s="15"/>
      <c r="CC787" s="15"/>
      <c r="CD787" s="15"/>
      <c r="CE787" s="15"/>
      <c r="CF787" s="15"/>
      <c r="CG787" s="15"/>
      <c r="CH787" s="15"/>
      <c r="CI787" s="15"/>
      <c r="CJ787" s="15"/>
      <c r="CK787" s="15"/>
      <c r="CL787" s="15"/>
      <c r="CM787" s="15"/>
      <c r="CN787" s="15"/>
      <c r="CO787" s="15"/>
      <c r="CP787" s="15"/>
      <c r="CQ787" s="15"/>
      <c r="CR787" s="15"/>
      <c r="CS787" s="15"/>
      <c r="CT787" s="15"/>
      <c r="CU787" s="15"/>
      <c r="CV787" s="15"/>
      <c r="CW787" s="15"/>
      <c r="CX787" s="15"/>
      <c r="CY787" s="15"/>
      <c r="CZ787" s="15"/>
      <c r="DA787" s="15"/>
      <c r="DB787" s="15"/>
      <c r="DC787" s="15"/>
      <c r="DD787" s="15"/>
      <c r="DE787" s="15"/>
      <c r="DF787" s="15"/>
      <c r="DG787" s="15"/>
      <c r="DH787" s="15"/>
      <c r="DI787" s="15"/>
      <c r="DJ787" s="15"/>
      <c r="DK787" s="15"/>
      <c r="DL787" s="15"/>
      <c r="DM787" s="15"/>
      <c r="DN787" s="15"/>
      <c r="DO787" s="15"/>
      <c r="DP787" s="15"/>
      <c r="DQ787" s="15"/>
      <c r="DR787" s="15"/>
      <c r="DS787" s="15"/>
      <c r="DT787" s="15"/>
      <c r="DU787" s="15"/>
      <c r="DV787" s="15"/>
      <c r="DW787" s="15"/>
      <c r="DX787" s="15"/>
      <c r="DY787" s="15"/>
      <c r="DZ787" s="15"/>
      <c r="EA787" s="15"/>
      <c r="EB787" s="15"/>
      <c r="EC787" s="15"/>
      <c r="ED787" s="15"/>
      <c r="EE787" s="15"/>
      <c r="EF787" s="15"/>
      <c r="EG787" s="15"/>
      <c r="EH787" s="15"/>
      <c r="EI787" s="15"/>
      <c r="EJ787" s="15"/>
      <c r="EK787" s="15"/>
      <c r="EL787" s="15"/>
      <c r="EM787" s="15"/>
      <c r="EN787" s="15"/>
      <c r="EO787" s="15"/>
      <c r="EP787" s="15"/>
      <c r="EQ787" s="15"/>
      <c r="ER787" s="15"/>
      <c r="ES787" s="15"/>
      <c r="ET787" s="15"/>
      <c r="EU787" s="15"/>
      <c r="EV787" s="15"/>
      <c r="EW787" s="15"/>
      <c r="EX787" s="15"/>
      <c r="EY787" s="15"/>
      <c r="EZ787" s="15"/>
      <c r="FA787" s="15"/>
      <c r="FB787" s="15"/>
      <c r="FC787" s="15"/>
      <c r="FD787" s="15"/>
      <c r="FE787" s="15"/>
      <c r="FF787" s="15"/>
      <c r="FG787" s="15"/>
      <c r="FH787" s="15"/>
      <c r="FI787" s="15"/>
      <c r="FJ787" s="15"/>
      <c r="FK787" s="15"/>
      <c r="FL787" s="15"/>
      <c r="FM787" s="15"/>
      <c r="FN787" s="15"/>
      <c r="FO787" s="15"/>
      <c r="FP787" s="15"/>
      <c r="FQ787" s="15"/>
      <c r="FR787" s="15"/>
      <c r="FS787" s="15"/>
      <c r="FT787" s="15"/>
      <c r="FU787" s="15"/>
      <c r="FV787" s="15"/>
      <c r="FW787" s="15"/>
      <c r="FX787" s="15"/>
      <c r="FY787" s="15"/>
      <c r="FZ787" s="15"/>
      <c r="GA787" s="15"/>
      <c r="GB787" s="15"/>
      <c r="GC787" s="15"/>
      <c r="GD787" s="15"/>
      <c r="GE787" s="15"/>
      <c r="GF787" s="15"/>
      <c r="GG787" s="15"/>
      <c r="GH787" s="15"/>
      <c r="GI787" s="15"/>
      <c r="GJ787" s="15"/>
      <c r="GK787" s="15"/>
      <c r="GL787" s="15"/>
      <c r="GM787" s="15"/>
      <c r="GN787" s="15"/>
      <c r="GO787" s="15"/>
      <c r="GP787" s="15"/>
      <c r="GQ787" s="15"/>
      <c r="GR787" s="15"/>
      <c r="GS787" s="15"/>
      <c r="GT787" s="15"/>
      <c r="GU787" s="15"/>
      <c r="GV787" s="15"/>
      <c r="GW787" s="15"/>
      <c r="GX787" s="15"/>
      <c r="GY787" s="15"/>
      <c r="GZ787" s="15"/>
      <c r="HA787" s="15"/>
      <c r="HB787" s="15"/>
      <c r="HC787" s="15"/>
      <c r="HD787" s="15"/>
      <c r="HE787" s="15"/>
      <c r="HF787" s="15"/>
      <c r="HG787" s="15"/>
      <c r="HH787" s="15"/>
      <c r="HI787" s="15"/>
      <c r="HJ787" s="15"/>
      <c r="HK787" s="15"/>
      <c r="HL787" s="15"/>
      <c r="HM787" s="15"/>
      <c r="HN787" s="15"/>
      <c r="HO787" s="15"/>
      <c r="HP787" s="15"/>
      <c r="HQ787" s="15"/>
      <c r="HR787" s="15"/>
      <c r="HS787" s="15"/>
      <c r="HT787" s="15"/>
      <c r="HU787" s="15"/>
      <c r="HV787" s="15"/>
      <c r="HW787" s="15"/>
      <c r="HX787" s="15"/>
      <c r="HY787" s="15"/>
      <c r="HZ787" s="15"/>
      <c r="IA787" s="15"/>
      <c r="IB787" s="15"/>
      <c r="IC787" s="15"/>
      <c r="ID787" s="15"/>
      <c r="IE787" s="15"/>
      <c r="IF787" s="15"/>
      <c r="IG787" s="15"/>
      <c r="IH787" s="15"/>
      <c r="II787" s="15"/>
      <c r="IJ787" s="15"/>
      <c r="IK787" s="15"/>
      <c r="IL787" s="15"/>
      <c r="IM787" s="15"/>
      <c r="IN787" s="15"/>
      <c r="IO787" s="15"/>
      <c r="IP787" s="15"/>
      <c r="IQ787" s="15"/>
      <c r="IR787" s="15"/>
      <c r="IS787" s="15"/>
      <c r="IT787" s="15"/>
      <c r="IU787" s="15"/>
      <c r="IV787" s="15"/>
      <c r="IW787" s="15"/>
    </row>
    <row r="788" spans="1:257" s="81" customFormat="1" ht="46.5" customHeight="1">
      <c r="A788" s="16" t="s">
        <v>546</v>
      </c>
      <c r="B788" s="17" t="s">
        <v>159</v>
      </c>
      <c r="C788" s="17" t="s">
        <v>9</v>
      </c>
      <c r="D788" s="17"/>
      <c r="E788" s="18"/>
      <c r="F788" s="19">
        <f t="shared" ref="F788:J790" si="102">F789</f>
        <v>55201516</v>
      </c>
      <c r="G788" s="19">
        <f t="shared" si="99"/>
        <v>0</v>
      </c>
      <c r="H788" s="19">
        <f t="shared" si="102"/>
        <v>55201516</v>
      </c>
      <c r="I788" s="19">
        <f t="shared" si="99"/>
        <v>0</v>
      </c>
      <c r="J788" s="19">
        <f t="shared" si="102"/>
        <v>55201516</v>
      </c>
      <c r="K788" s="19">
        <f t="shared" si="99"/>
        <v>0</v>
      </c>
      <c r="L788" s="80">
        <f t="shared" si="100"/>
        <v>1</v>
      </c>
      <c r="M788" s="80"/>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c r="AZ788" s="15"/>
      <c r="BA788" s="15"/>
      <c r="BB788" s="15"/>
      <c r="BC788" s="15"/>
      <c r="BD788" s="15"/>
      <c r="BE788" s="15"/>
      <c r="BF788" s="15"/>
      <c r="BG788" s="15"/>
      <c r="BH788" s="15"/>
      <c r="BI788" s="15"/>
      <c r="BJ788" s="15"/>
      <c r="BK788" s="15"/>
      <c r="BL788" s="15"/>
      <c r="BM788" s="15"/>
      <c r="BN788" s="15"/>
      <c r="BO788" s="15"/>
      <c r="BP788" s="15"/>
      <c r="BQ788" s="15"/>
      <c r="BR788" s="15"/>
      <c r="BS788" s="15"/>
      <c r="BT788" s="15"/>
      <c r="BU788" s="15"/>
      <c r="BV788" s="15"/>
      <c r="BW788" s="15"/>
      <c r="BX788" s="15"/>
      <c r="BY788" s="15"/>
      <c r="BZ788" s="15"/>
      <c r="CA788" s="15"/>
      <c r="CB788" s="15"/>
      <c r="CC788" s="15"/>
      <c r="CD788" s="15"/>
      <c r="CE788" s="15"/>
      <c r="CF788" s="15"/>
      <c r="CG788" s="15"/>
      <c r="CH788" s="15"/>
      <c r="CI788" s="15"/>
      <c r="CJ788" s="15"/>
      <c r="CK788" s="15"/>
      <c r="CL788" s="15"/>
      <c r="CM788" s="15"/>
      <c r="CN788" s="15"/>
      <c r="CO788" s="15"/>
      <c r="CP788" s="15"/>
      <c r="CQ788" s="15"/>
      <c r="CR788" s="15"/>
      <c r="CS788" s="15"/>
      <c r="CT788" s="15"/>
      <c r="CU788" s="15"/>
      <c r="CV788" s="15"/>
      <c r="CW788" s="15"/>
      <c r="CX788" s="15"/>
      <c r="CY788" s="15"/>
      <c r="CZ788" s="15"/>
      <c r="DA788" s="15"/>
      <c r="DB788" s="15"/>
      <c r="DC788" s="15"/>
      <c r="DD788" s="15"/>
      <c r="DE788" s="15"/>
      <c r="DF788" s="15"/>
      <c r="DG788" s="15"/>
      <c r="DH788" s="15"/>
      <c r="DI788" s="15"/>
      <c r="DJ788" s="15"/>
      <c r="DK788" s="15"/>
      <c r="DL788" s="15"/>
      <c r="DM788" s="15"/>
      <c r="DN788" s="15"/>
      <c r="DO788" s="15"/>
      <c r="DP788" s="15"/>
      <c r="DQ788" s="15"/>
      <c r="DR788" s="15"/>
      <c r="DS788" s="15"/>
      <c r="DT788" s="15"/>
      <c r="DU788" s="15"/>
      <c r="DV788" s="15"/>
      <c r="DW788" s="15"/>
      <c r="DX788" s="15"/>
      <c r="DY788" s="15"/>
      <c r="DZ788" s="15"/>
      <c r="EA788" s="15"/>
      <c r="EB788" s="15"/>
      <c r="EC788" s="15"/>
      <c r="ED788" s="15"/>
      <c r="EE788" s="15"/>
      <c r="EF788" s="15"/>
      <c r="EG788" s="15"/>
      <c r="EH788" s="15"/>
      <c r="EI788" s="15"/>
      <c r="EJ788" s="15"/>
      <c r="EK788" s="15"/>
      <c r="EL788" s="15"/>
      <c r="EM788" s="15"/>
      <c r="EN788" s="15"/>
      <c r="EO788" s="15"/>
      <c r="EP788" s="15"/>
      <c r="EQ788" s="15"/>
      <c r="ER788" s="15"/>
      <c r="ES788" s="15"/>
      <c r="ET788" s="15"/>
      <c r="EU788" s="15"/>
      <c r="EV788" s="15"/>
      <c r="EW788" s="15"/>
      <c r="EX788" s="15"/>
      <c r="EY788" s="15"/>
      <c r="EZ788" s="15"/>
      <c r="FA788" s="15"/>
      <c r="FB788" s="15"/>
      <c r="FC788" s="15"/>
      <c r="FD788" s="15"/>
      <c r="FE788" s="15"/>
      <c r="FF788" s="15"/>
      <c r="FG788" s="15"/>
      <c r="FH788" s="15"/>
      <c r="FI788" s="15"/>
      <c r="FJ788" s="15"/>
      <c r="FK788" s="15"/>
      <c r="FL788" s="15"/>
      <c r="FM788" s="15"/>
      <c r="FN788" s="15"/>
      <c r="FO788" s="15"/>
      <c r="FP788" s="15"/>
      <c r="FQ788" s="15"/>
      <c r="FR788" s="15"/>
      <c r="FS788" s="15"/>
      <c r="FT788" s="15"/>
      <c r="FU788" s="15"/>
      <c r="FV788" s="15"/>
      <c r="FW788" s="15"/>
      <c r="FX788" s="15"/>
      <c r="FY788" s="15"/>
      <c r="FZ788" s="15"/>
      <c r="GA788" s="15"/>
      <c r="GB788" s="15"/>
      <c r="GC788" s="15"/>
      <c r="GD788" s="15"/>
      <c r="GE788" s="15"/>
      <c r="GF788" s="15"/>
      <c r="GG788" s="15"/>
      <c r="GH788" s="15"/>
      <c r="GI788" s="15"/>
      <c r="GJ788" s="15"/>
      <c r="GK788" s="15"/>
      <c r="GL788" s="15"/>
      <c r="GM788" s="15"/>
      <c r="GN788" s="15"/>
      <c r="GO788" s="15"/>
      <c r="GP788" s="15"/>
      <c r="GQ788" s="15"/>
      <c r="GR788" s="15"/>
      <c r="GS788" s="15"/>
      <c r="GT788" s="15"/>
      <c r="GU788" s="15"/>
      <c r="GV788" s="15"/>
      <c r="GW788" s="15"/>
      <c r="GX788" s="15"/>
      <c r="GY788" s="15"/>
      <c r="GZ788" s="15"/>
      <c r="HA788" s="15"/>
      <c r="HB788" s="15"/>
      <c r="HC788" s="15"/>
      <c r="HD788" s="15"/>
      <c r="HE788" s="15"/>
      <c r="HF788" s="15"/>
      <c r="HG788" s="15"/>
      <c r="HH788" s="15"/>
      <c r="HI788" s="15"/>
      <c r="HJ788" s="15"/>
      <c r="HK788" s="15"/>
      <c r="HL788" s="15"/>
      <c r="HM788" s="15"/>
      <c r="HN788" s="15"/>
      <c r="HO788" s="15"/>
      <c r="HP788" s="15"/>
      <c r="HQ788" s="15"/>
      <c r="HR788" s="15"/>
      <c r="HS788" s="15"/>
      <c r="HT788" s="15"/>
      <c r="HU788" s="15"/>
      <c r="HV788" s="15"/>
      <c r="HW788" s="15"/>
      <c r="HX788" s="15"/>
      <c r="HY788" s="15"/>
      <c r="HZ788" s="15"/>
      <c r="IA788" s="15"/>
      <c r="IB788" s="15"/>
      <c r="IC788" s="15"/>
      <c r="ID788" s="15"/>
      <c r="IE788" s="15"/>
      <c r="IF788" s="15"/>
      <c r="IG788" s="15"/>
      <c r="IH788" s="15"/>
      <c r="II788" s="15"/>
      <c r="IJ788" s="15"/>
      <c r="IK788" s="15"/>
      <c r="IL788" s="15"/>
      <c r="IM788" s="15"/>
      <c r="IN788" s="15"/>
      <c r="IO788" s="15"/>
      <c r="IP788" s="15"/>
      <c r="IQ788" s="15"/>
      <c r="IR788" s="15"/>
      <c r="IS788" s="15"/>
      <c r="IT788" s="15"/>
      <c r="IU788" s="15"/>
      <c r="IV788" s="15"/>
      <c r="IW788" s="15"/>
    </row>
    <row r="789" spans="1:257" ht="65.25" customHeight="1">
      <c r="A789" s="33" t="s">
        <v>536</v>
      </c>
      <c r="B789" s="44" t="s">
        <v>159</v>
      </c>
      <c r="C789" s="44" t="s">
        <v>9</v>
      </c>
      <c r="D789" s="42" t="s">
        <v>226</v>
      </c>
      <c r="E789" s="43"/>
      <c r="F789" s="46">
        <f t="shared" si="102"/>
        <v>55201516</v>
      </c>
      <c r="G789" s="46"/>
      <c r="H789" s="46">
        <f t="shared" si="102"/>
        <v>55201516</v>
      </c>
      <c r="I789" s="46"/>
      <c r="J789" s="46">
        <f t="shared" si="102"/>
        <v>55201516</v>
      </c>
      <c r="K789" s="46"/>
      <c r="L789" s="79">
        <f t="shared" si="100"/>
        <v>1</v>
      </c>
      <c r="M789" s="79"/>
    </row>
    <row r="790" spans="1:257" ht="33.75" customHeight="1">
      <c r="A790" s="33" t="s">
        <v>537</v>
      </c>
      <c r="B790" s="44" t="s">
        <v>159</v>
      </c>
      <c r="C790" s="44" t="s">
        <v>9</v>
      </c>
      <c r="D790" s="42" t="s">
        <v>538</v>
      </c>
      <c r="E790" s="43"/>
      <c r="F790" s="46">
        <f t="shared" si="102"/>
        <v>55201516</v>
      </c>
      <c r="G790" s="46"/>
      <c r="H790" s="46">
        <f t="shared" si="102"/>
        <v>55201516</v>
      </c>
      <c r="I790" s="46"/>
      <c r="J790" s="46">
        <f t="shared" si="102"/>
        <v>55201516</v>
      </c>
      <c r="K790" s="46"/>
      <c r="L790" s="79">
        <f t="shared" si="100"/>
        <v>1</v>
      </c>
      <c r="M790" s="79"/>
    </row>
    <row r="791" spans="1:257" ht="33.75" customHeight="1">
      <c r="A791" s="36" t="s">
        <v>547</v>
      </c>
      <c r="B791" s="44" t="s">
        <v>159</v>
      </c>
      <c r="C791" s="44" t="s">
        <v>9</v>
      </c>
      <c r="D791" s="42" t="s">
        <v>548</v>
      </c>
      <c r="E791" s="43"/>
      <c r="F791" s="46">
        <f>F792+F794+F796</f>
        <v>55201516</v>
      </c>
      <c r="G791" s="46"/>
      <c r="H791" s="46">
        <f>H792+H794+H796</f>
        <v>55201516</v>
      </c>
      <c r="I791" s="46"/>
      <c r="J791" s="46">
        <f>J792+J794+J796</f>
        <v>55201516</v>
      </c>
      <c r="K791" s="46"/>
      <c r="L791" s="79">
        <f t="shared" si="100"/>
        <v>1</v>
      </c>
      <c r="M791" s="79"/>
    </row>
    <row r="792" spans="1:257" ht="67.5" customHeight="1">
      <c r="A792" s="25" t="s">
        <v>549</v>
      </c>
      <c r="B792" s="44" t="s">
        <v>159</v>
      </c>
      <c r="C792" s="44" t="s">
        <v>9</v>
      </c>
      <c r="D792" s="44">
        <v>7810270530</v>
      </c>
      <c r="E792" s="45" t="s">
        <v>113</v>
      </c>
      <c r="F792" s="47">
        <f>F793</f>
        <v>30513040</v>
      </c>
      <c r="G792" s="47"/>
      <c r="H792" s="47">
        <f>H793</f>
        <v>30513040</v>
      </c>
      <c r="I792" s="47"/>
      <c r="J792" s="47">
        <f>J793</f>
        <v>30513040</v>
      </c>
      <c r="K792" s="47"/>
      <c r="L792" s="79">
        <f t="shared" si="100"/>
        <v>1</v>
      </c>
      <c r="M792" s="79"/>
    </row>
    <row r="793" spans="1:257" ht="17.25" customHeight="1">
      <c r="A793" s="25" t="s">
        <v>550</v>
      </c>
      <c r="B793" s="44" t="s">
        <v>159</v>
      </c>
      <c r="C793" s="44" t="s">
        <v>9</v>
      </c>
      <c r="D793" s="44">
        <v>7810270530</v>
      </c>
      <c r="E793" s="45" t="s">
        <v>551</v>
      </c>
      <c r="F793" s="47">
        <v>30513040</v>
      </c>
      <c r="G793" s="47"/>
      <c r="H793" s="47">
        <v>30513040</v>
      </c>
      <c r="I793" s="47"/>
      <c r="J793" s="47">
        <v>30513040</v>
      </c>
      <c r="K793" s="47"/>
      <c r="L793" s="79">
        <f t="shared" si="100"/>
        <v>1</v>
      </c>
      <c r="M793" s="79"/>
    </row>
    <row r="794" spans="1:257" ht="78.75">
      <c r="A794" s="25" t="s">
        <v>552</v>
      </c>
      <c r="B794" s="44" t="s">
        <v>159</v>
      </c>
      <c r="C794" s="44" t="s">
        <v>9</v>
      </c>
      <c r="D794" s="44">
        <v>7810275010</v>
      </c>
      <c r="E794" s="45" t="s">
        <v>113</v>
      </c>
      <c r="F794" s="47">
        <f>F795</f>
        <v>5653476</v>
      </c>
      <c r="G794" s="47"/>
      <c r="H794" s="47">
        <f>H795</f>
        <v>5653476</v>
      </c>
      <c r="I794" s="47"/>
      <c r="J794" s="47">
        <f>J795</f>
        <v>5653476</v>
      </c>
      <c r="K794" s="47"/>
      <c r="L794" s="79">
        <f t="shared" si="100"/>
        <v>1</v>
      </c>
      <c r="M794" s="79"/>
    </row>
    <row r="795" spans="1:257" ht="15" customHeight="1">
      <c r="A795" s="25" t="s">
        <v>550</v>
      </c>
      <c r="B795" s="44" t="s">
        <v>159</v>
      </c>
      <c r="C795" s="44" t="s">
        <v>9</v>
      </c>
      <c r="D795" s="44">
        <v>7810275010</v>
      </c>
      <c r="E795" s="45" t="s">
        <v>551</v>
      </c>
      <c r="F795" s="47">
        <v>5653476</v>
      </c>
      <c r="G795" s="47"/>
      <c r="H795" s="47">
        <v>5653476</v>
      </c>
      <c r="I795" s="47"/>
      <c r="J795" s="47">
        <v>5653476</v>
      </c>
      <c r="K795" s="47"/>
      <c r="L795" s="79">
        <f t="shared" si="100"/>
        <v>1</v>
      </c>
      <c r="M795" s="79"/>
    </row>
    <row r="796" spans="1:257" ht="82.5" customHeight="1">
      <c r="A796" s="25" t="s">
        <v>553</v>
      </c>
      <c r="B796" s="42" t="s">
        <v>159</v>
      </c>
      <c r="C796" s="42" t="s">
        <v>9</v>
      </c>
      <c r="D796" s="42" t="s">
        <v>554</v>
      </c>
      <c r="E796" s="43"/>
      <c r="F796" s="46">
        <f>F797</f>
        <v>19035000</v>
      </c>
      <c r="G796" s="46"/>
      <c r="H796" s="46">
        <f>H797</f>
        <v>19035000</v>
      </c>
      <c r="I796" s="46"/>
      <c r="J796" s="46">
        <f>J797</f>
        <v>19035000</v>
      </c>
      <c r="K796" s="46"/>
      <c r="L796" s="79">
        <f t="shared" si="100"/>
        <v>1</v>
      </c>
      <c r="M796" s="79"/>
    </row>
    <row r="797" spans="1:257" ht="18.75" customHeight="1">
      <c r="A797" s="25" t="s">
        <v>550</v>
      </c>
      <c r="B797" s="42" t="s">
        <v>159</v>
      </c>
      <c r="C797" s="42" t="s">
        <v>9</v>
      </c>
      <c r="D797" s="42" t="s">
        <v>554</v>
      </c>
      <c r="E797" s="43" t="s">
        <v>551</v>
      </c>
      <c r="F797" s="46">
        <v>19035000</v>
      </c>
      <c r="G797" s="46"/>
      <c r="H797" s="46">
        <v>19035000</v>
      </c>
      <c r="I797" s="46"/>
      <c r="J797" s="46">
        <v>19035000</v>
      </c>
      <c r="K797" s="46"/>
      <c r="L797" s="79">
        <f t="shared" si="100"/>
        <v>1</v>
      </c>
      <c r="M797" s="79"/>
    </row>
    <row r="798" spans="1:257" ht="18.75" hidden="1" customHeight="1">
      <c r="A798" s="68" t="s">
        <v>555</v>
      </c>
      <c r="B798" s="17" t="s">
        <v>159</v>
      </c>
      <c r="C798" s="17" t="s">
        <v>11</v>
      </c>
      <c r="D798" s="42"/>
      <c r="E798" s="43"/>
      <c r="F798" s="19">
        <f t="shared" ref="F798:J806" si="103">F799</f>
        <v>0</v>
      </c>
      <c r="G798" s="46"/>
      <c r="H798" s="19">
        <f t="shared" si="103"/>
        <v>0</v>
      </c>
      <c r="I798" s="46"/>
      <c r="J798" s="19">
        <f t="shared" si="103"/>
        <v>0</v>
      </c>
      <c r="K798" s="46"/>
      <c r="L798" s="79" t="e">
        <f t="shared" si="100"/>
        <v>#DIV/0!</v>
      </c>
      <c r="M798" s="79"/>
    </row>
    <row r="799" spans="1:257" ht="69.75" hidden="1" customHeight="1">
      <c r="A799" s="33" t="s">
        <v>536</v>
      </c>
      <c r="B799" s="42" t="s">
        <v>159</v>
      </c>
      <c r="C799" s="42" t="s">
        <v>11</v>
      </c>
      <c r="D799" s="42" t="s">
        <v>226</v>
      </c>
      <c r="E799" s="43"/>
      <c r="F799" s="46">
        <f t="shared" si="103"/>
        <v>0</v>
      </c>
      <c r="G799" s="46"/>
      <c r="H799" s="46">
        <f t="shared" si="103"/>
        <v>0</v>
      </c>
      <c r="I799" s="46"/>
      <c r="J799" s="46">
        <f t="shared" si="103"/>
        <v>0</v>
      </c>
      <c r="K799" s="46"/>
      <c r="L799" s="79" t="e">
        <f t="shared" si="100"/>
        <v>#DIV/0!</v>
      </c>
      <c r="M799" s="79"/>
    </row>
    <row r="800" spans="1:257" ht="33" hidden="1" customHeight="1">
      <c r="A800" s="33" t="s">
        <v>556</v>
      </c>
      <c r="B800" s="42" t="s">
        <v>159</v>
      </c>
      <c r="C800" s="42" t="s">
        <v>11</v>
      </c>
      <c r="D800" s="42" t="s">
        <v>538</v>
      </c>
      <c r="E800" s="43"/>
      <c r="F800" s="46">
        <f t="shared" si="103"/>
        <v>0</v>
      </c>
      <c r="G800" s="46"/>
      <c r="H800" s="46">
        <f t="shared" si="103"/>
        <v>0</v>
      </c>
      <c r="I800" s="46"/>
      <c r="J800" s="46">
        <f t="shared" si="103"/>
        <v>0</v>
      </c>
      <c r="K800" s="46"/>
      <c r="L800" s="79" t="e">
        <f t="shared" si="100"/>
        <v>#DIV/0!</v>
      </c>
      <c r="M800" s="79"/>
    </row>
    <row r="801" spans="1:13" ht="31.5" hidden="1" customHeight="1">
      <c r="A801" s="36" t="s">
        <v>547</v>
      </c>
      <c r="B801" s="42" t="s">
        <v>159</v>
      </c>
      <c r="C801" s="42" t="s">
        <v>11</v>
      </c>
      <c r="D801" s="42" t="s">
        <v>548</v>
      </c>
      <c r="E801" s="43"/>
      <c r="F801" s="46">
        <f t="shared" si="103"/>
        <v>0</v>
      </c>
      <c r="G801" s="46"/>
      <c r="H801" s="46">
        <f t="shared" si="103"/>
        <v>0</v>
      </c>
      <c r="I801" s="46"/>
      <c r="J801" s="46">
        <f t="shared" si="103"/>
        <v>0</v>
      </c>
      <c r="K801" s="46"/>
      <c r="L801" s="79" t="e">
        <f t="shared" si="100"/>
        <v>#DIV/0!</v>
      </c>
      <c r="M801" s="79"/>
    </row>
    <row r="802" spans="1:13" ht="18.75" hidden="1" customHeight="1">
      <c r="A802" s="25" t="s">
        <v>557</v>
      </c>
      <c r="B802" s="42" t="s">
        <v>159</v>
      </c>
      <c r="C802" s="42" t="s">
        <v>11</v>
      </c>
      <c r="D802" s="42" t="s">
        <v>558</v>
      </c>
      <c r="E802" s="43"/>
      <c r="F802" s="46">
        <f t="shared" si="103"/>
        <v>0</v>
      </c>
      <c r="G802" s="46"/>
      <c r="H802" s="46">
        <f t="shared" si="103"/>
        <v>0</v>
      </c>
      <c r="I802" s="46"/>
      <c r="J802" s="46">
        <f t="shared" si="103"/>
        <v>0</v>
      </c>
      <c r="K802" s="46"/>
      <c r="L802" s="79" t="e">
        <f t="shared" si="100"/>
        <v>#DIV/0!</v>
      </c>
      <c r="M802" s="79"/>
    </row>
    <row r="803" spans="1:13" ht="18.75" hidden="1" customHeight="1">
      <c r="A803" s="25" t="s">
        <v>550</v>
      </c>
      <c r="B803" s="42" t="s">
        <v>159</v>
      </c>
      <c r="C803" s="42" t="s">
        <v>11</v>
      </c>
      <c r="D803" s="42" t="s">
        <v>558</v>
      </c>
      <c r="E803" s="43" t="s">
        <v>551</v>
      </c>
      <c r="F803" s="46"/>
      <c r="G803" s="46"/>
      <c r="H803" s="46"/>
      <c r="I803" s="46"/>
      <c r="J803" s="46"/>
      <c r="K803" s="46"/>
      <c r="L803" s="79" t="e">
        <f t="shared" si="100"/>
        <v>#DIV/0!</v>
      </c>
      <c r="M803" s="79"/>
    </row>
    <row r="804" spans="1:13" ht="18.75" customHeight="1">
      <c r="A804" s="35" t="s">
        <v>559</v>
      </c>
      <c r="B804" s="17" t="s">
        <v>159</v>
      </c>
      <c r="C804" s="17" t="s">
        <v>23</v>
      </c>
      <c r="D804" s="42"/>
      <c r="E804" s="43"/>
      <c r="F804" s="19">
        <f t="shared" si="103"/>
        <v>19645001</v>
      </c>
      <c r="G804" s="46"/>
      <c r="H804" s="19">
        <f t="shared" si="103"/>
        <v>19645001</v>
      </c>
      <c r="I804" s="46"/>
      <c r="J804" s="19">
        <f t="shared" si="103"/>
        <v>19645001</v>
      </c>
      <c r="K804" s="46"/>
      <c r="L804" s="79">
        <f t="shared" si="100"/>
        <v>1</v>
      </c>
      <c r="M804" s="79"/>
    </row>
    <row r="805" spans="1:13" ht="69" customHeight="1">
      <c r="A805" s="33" t="s">
        <v>536</v>
      </c>
      <c r="B805" s="42" t="s">
        <v>159</v>
      </c>
      <c r="C805" s="42" t="s">
        <v>23</v>
      </c>
      <c r="D805" s="42" t="s">
        <v>226</v>
      </c>
      <c r="E805" s="43"/>
      <c r="F805" s="46">
        <f t="shared" si="103"/>
        <v>19645001</v>
      </c>
      <c r="G805" s="46"/>
      <c r="H805" s="46">
        <f t="shared" si="103"/>
        <v>19645001</v>
      </c>
      <c r="I805" s="46"/>
      <c r="J805" s="46">
        <f t="shared" si="103"/>
        <v>19645001</v>
      </c>
      <c r="K805" s="46"/>
      <c r="L805" s="79">
        <f t="shared" si="100"/>
        <v>1</v>
      </c>
      <c r="M805" s="79"/>
    </row>
    <row r="806" spans="1:13" ht="32.25" customHeight="1">
      <c r="A806" s="33" t="s">
        <v>556</v>
      </c>
      <c r="B806" s="42" t="s">
        <v>159</v>
      </c>
      <c r="C806" s="42" t="s">
        <v>23</v>
      </c>
      <c r="D806" s="42" t="s">
        <v>538</v>
      </c>
      <c r="E806" s="43"/>
      <c r="F806" s="46">
        <f t="shared" si="103"/>
        <v>19645001</v>
      </c>
      <c r="G806" s="46"/>
      <c r="H806" s="46">
        <f t="shared" si="103"/>
        <v>19645001</v>
      </c>
      <c r="I806" s="46"/>
      <c r="J806" s="46">
        <f t="shared" si="103"/>
        <v>19645001</v>
      </c>
      <c r="K806" s="46"/>
      <c r="L806" s="79">
        <f t="shared" si="100"/>
        <v>1</v>
      </c>
      <c r="M806" s="79"/>
    </row>
    <row r="807" spans="1:13" ht="32.25" customHeight="1">
      <c r="A807" s="36" t="s">
        <v>547</v>
      </c>
      <c r="B807" s="42" t="s">
        <v>159</v>
      </c>
      <c r="C807" s="42" t="s">
        <v>23</v>
      </c>
      <c r="D807" s="42" t="s">
        <v>548</v>
      </c>
      <c r="E807" s="43"/>
      <c r="F807" s="46">
        <f>F808+F810</f>
        <v>19645001</v>
      </c>
      <c r="G807" s="46"/>
      <c r="H807" s="46">
        <f>H808+H810</f>
        <v>19645001</v>
      </c>
      <c r="I807" s="46"/>
      <c r="J807" s="46">
        <f>J808+J810</f>
        <v>19645001</v>
      </c>
      <c r="K807" s="46"/>
      <c r="L807" s="79">
        <f t="shared" si="100"/>
        <v>1</v>
      </c>
      <c r="M807" s="79"/>
    </row>
    <row r="808" spans="1:13" ht="47.25" hidden="1">
      <c r="A808" s="36" t="s">
        <v>560</v>
      </c>
      <c r="B808" s="42" t="s">
        <v>159</v>
      </c>
      <c r="C808" s="42" t="s">
        <v>23</v>
      </c>
      <c r="D808" s="42" t="s">
        <v>561</v>
      </c>
      <c r="E808" s="43"/>
      <c r="F808" s="46">
        <f>F809</f>
        <v>0</v>
      </c>
      <c r="G808" s="46"/>
      <c r="H808" s="46">
        <f>H809</f>
        <v>0</v>
      </c>
      <c r="I808" s="46"/>
      <c r="J808" s="46">
        <f>J809</f>
        <v>0</v>
      </c>
      <c r="K808" s="46"/>
      <c r="L808" s="79" t="e">
        <f t="shared" si="100"/>
        <v>#DIV/0!</v>
      </c>
      <c r="M808" s="79"/>
    </row>
    <row r="809" spans="1:13" hidden="1">
      <c r="A809" s="36" t="s">
        <v>550</v>
      </c>
      <c r="B809" s="42" t="s">
        <v>159</v>
      </c>
      <c r="C809" s="42" t="s">
        <v>23</v>
      </c>
      <c r="D809" s="42" t="s">
        <v>561</v>
      </c>
      <c r="E809" s="43" t="s">
        <v>551</v>
      </c>
      <c r="F809" s="46">
        <v>0</v>
      </c>
      <c r="G809" s="46"/>
      <c r="H809" s="46">
        <v>0</v>
      </c>
      <c r="I809" s="46"/>
      <c r="J809" s="46">
        <v>0</v>
      </c>
      <c r="K809" s="46"/>
      <c r="L809" s="79" t="e">
        <f t="shared" si="100"/>
        <v>#DIV/0!</v>
      </c>
      <c r="M809" s="79"/>
    </row>
    <row r="810" spans="1:13" ht="66.75" customHeight="1">
      <c r="A810" s="33" t="s">
        <v>108</v>
      </c>
      <c r="B810" s="42" t="s">
        <v>159</v>
      </c>
      <c r="C810" s="42" t="s">
        <v>23</v>
      </c>
      <c r="D810" s="42" t="s">
        <v>562</v>
      </c>
      <c r="E810" s="43"/>
      <c r="F810" s="46">
        <f>F811</f>
        <v>19645001</v>
      </c>
      <c r="G810" s="46"/>
      <c r="H810" s="46">
        <f>H811</f>
        <v>19645001</v>
      </c>
      <c r="I810" s="46"/>
      <c r="J810" s="46">
        <f>J811</f>
        <v>19645001</v>
      </c>
      <c r="K810" s="46"/>
      <c r="L810" s="79">
        <f t="shared" si="100"/>
        <v>1</v>
      </c>
      <c r="M810" s="79"/>
    </row>
    <row r="811" spans="1:13" ht="18.75" customHeight="1">
      <c r="A811" s="25" t="s">
        <v>550</v>
      </c>
      <c r="B811" s="42" t="s">
        <v>159</v>
      </c>
      <c r="C811" s="42" t="s">
        <v>23</v>
      </c>
      <c r="D811" s="42" t="s">
        <v>562</v>
      </c>
      <c r="E811" s="43" t="s">
        <v>551</v>
      </c>
      <c r="F811" s="46">
        <v>19645001</v>
      </c>
      <c r="G811" s="46"/>
      <c r="H811" s="46">
        <v>19645001</v>
      </c>
      <c r="I811" s="46"/>
      <c r="J811" s="46">
        <v>19645001</v>
      </c>
      <c r="K811" s="46"/>
      <c r="L811" s="79">
        <f t="shared" si="100"/>
        <v>1</v>
      </c>
      <c r="M811" s="79"/>
    </row>
    <row r="812" spans="1:13" s="86" customFormat="1" ht="23.25" customHeight="1">
      <c r="A812" s="82" t="s">
        <v>563</v>
      </c>
      <c r="B812" s="83"/>
      <c r="C812" s="83"/>
      <c r="D812" s="83"/>
      <c r="E812" s="84"/>
      <c r="F812" s="85">
        <f t="shared" ref="F812:K812" si="104">F7+F145+F195+F363+F373+F589+F649+F661+F730+F767+F780+F787+F314</f>
        <v>774423318.06000006</v>
      </c>
      <c r="G812" s="85">
        <f t="shared" si="104"/>
        <v>13257967.710000001</v>
      </c>
      <c r="H812" s="85">
        <f t="shared" si="104"/>
        <v>755447959.29000008</v>
      </c>
      <c r="I812" s="85">
        <f t="shared" si="104"/>
        <v>13037467.710000001</v>
      </c>
      <c r="J812" s="85">
        <f t="shared" si="104"/>
        <v>740679966.57999992</v>
      </c>
      <c r="K812" s="85">
        <f t="shared" si="104"/>
        <v>13037467.710000001</v>
      </c>
      <c r="L812" s="80">
        <f t="shared" si="100"/>
        <v>0.98045134343353091</v>
      </c>
      <c r="M812" s="80">
        <f t="shared" ref="M776:M812" si="105">K812/I812</f>
        <v>1</v>
      </c>
    </row>
    <row r="813" spans="1:13" s="15" customFormat="1" ht="23.25" customHeight="1">
      <c r="A813" s="69"/>
      <c r="B813" s="70"/>
      <c r="C813" s="70"/>
      <c r="D813" s="70"/>
      <c r="E813" s="70"/>
      <c r="F813" s="71"/>
      <c r="G813" s="72"/>
    </row>
    <row r="814" spans="1:13">
      <c r="F814" s="73"/>
      <c r="G814" s="74"/>
    </row>
    <row r="815" spans="1:13">
      <c r="F815" s="75"/>
      <c r="G815" s="75"/>
    </row>
    <row r="816" spans="1:13">
      <c r="F816" s="75"/>
      <c r="G816" s="75"/>
    </row>
    <row r="817" spans="1:7">
      <c r="F817" s="75"/>
      <c r="G817" s="75"/>
    </row>
    <row r="818" spans="1:7">
      <c r="F818" s="75"/>
      <c r="G818" s="75"/>
    </row>
    <row r="819" spans="1:7">
      <c r="F819" s="75"/>
      <c r="G819" s="75"/>
    </row>
    <row r="820" spans="1:7">
      <c r="F820" s="75"/>
      <c r="G820" s="75"/>
    </row>
    <row r="821" spans="1:7">
      <c r="F821" s="75"/>
      <c r="G821" s="75"/>
    </row>
    <row r="822" spans="1:7">
      <c r="F822" s="75"/>
      <c r="G822" s="75"/>
    </row>
    <row r="823" spans="1:7">
      <c r="F823" s="75"/>
      <c r="G823" s="75"/>
    </row>
    <row r="824" spans="1:7">
      <c r="F824" s="75"/>
      <c r="G824" s="75"/>
    </row>
    <row r="825" spans="1:7">
      <c r="F825" s="75"/>
      <c r="G825" s="75"/>
    </row>
    <row r="826" spans="1:7">
      <c r="F826" s="75"/>
      <c r="G826" s="75"/>
    </row>
    <row r="827" spans="1:7">
      <c r="F827" s="75"/>
      <c r="G827" s="75"/>
    </row>
    <row r="828" spans="1:7">
      <c r="A828" s="4"/>
      <c r="B828" s="4"/>
      <c r="C828" s="4"/>
      <c r="D828" s="4"/>
      <c r="E828" s="4"/>
      <c r="F828" s="75"/>
      <c r="G828" s="75"/>
    </row>
    <row r="829" spans="1:7">
      <c r="A829" s="4"/>
      <c r="B829" s="4"/>
      <c r="C829" s="4"/>
      <c r="D829" s="4"/>
      <c r="E829" s="4"/>
      <c r="F829" s="75"/>
      <c r="G829" s="75"/>
    </row>
    <row r="830" spans="1:7">
      <c r="A830" s="4"/>
      <c r="B830" s="4"/>
      <c r="C830" s="4"/>
      <c r="D830" s="4"/>
      <c r="E830" s="4"/>
      <c r="F830" s="75"/>
      <c r="G830" s="75"/>
    </row>
    <row r="831" spans="1:7">
      <c r="A831" s="4"/>
      <c r="B831" s="4"/>
      <c r="C831" s="4"/>
      <c r="D831" s="4"/>
      <c r="E831" s="4"/>
      <c r="F831" s="75"/>
      <c r="G831" s="75"/>
    </row>
    <row r="832" spans="1:7">
      <c r="A832" s="4"/>
      <c r="B832" s="4"/>
      <c r="C832" s="4"/>
      <c r="D832" s="4"/>
      <c r="E832" s="4"/>
      <c r="F832" s="75"/>
      <c r="G832" s="75"/>
    </row>
    <row r="833" spans="1:7">
      <c r="A833" s="4"/>
      <c r="B833" s="4"/>
      <c r="C833" s="4"/>
      <c r="D833" s="4"/>
      <c r="E833" s="4"/>
      <c r="F833" s="75"/>
      <c r="G833" s="75"/>
    </row>
    <row r="834" spans="1:7">
      <c r="A834" s="4"/>
      <c r="B834" s="4"/>
      <c r="C834" s="4"/>
      <c r="D834" s="4"/>
      <c r="E834" s="4"/>
      <c r="F834" s="75"/>
      <c r="G834" s="75"/>
    </row>
    <row r="835" spans="1:7">
      <c r="A835" s="4"/>
      <c r="B835" s="4"/>
      <c r="C835" s="4"/>
      <c r="D835" s="4"/>
      <c r="E835" s="4"/>
      <c r="F835" s="75"/>
      <c r="G835" s="75"/>
    </row>
    <row r="836" spans="1:7">
      <c r="A836" s="4"/>
      <c r="B836" s="4"/>
      <c r="C836" s="4"/>
      <c r="D836" s="4"/>
      <c r="E836" s="4"/>
      <c r="F836" s="75"/>
      <c r="G836" s="75"/>
    </row>
    <row r="837" spans="1:7">
      <c r="A837" s="4"/>
      <c r="B837" s="4"/>
      <c r="C837" s="4"/>
      <c r="D837" s="4"/>
      <c r="E837" s="4"/>
      <c r="F837" s="75"/>
      <c r="G837" s="75"/>
    </row>
    <row r="838" spans="1:7">
      <c r="A838" s="4"/>
      <c r="B838" s="4"/>
      <c r="C838" s="4"/>
      <c r="D838" s="4"/>
      <c r="E838" s="4"/>
      <c r="F838" s="75"/>
      <c r="G838" s="75"/>
    </row>
    <row r="839" spans="1:7">
      <c r="A839" s="4"/>
      <c r="B839" s="4"/>
      <c r="C839" s="4"/>
      <c r="D839" s="4"/>
      <c r="E839" s="4"/>
      <c r="F839" s="75"/>
      <c r="G839" s="75"/>
    </row>
    <row r="840" spans="1:7">
      <c r="A840" s="4"/>
      <c r="B840" s="4"/>
      <c r="C840" s="4"/>
      <c r="D840" s="4"/>
      <c r="E840" s="4"/>
      <c r="F840" s="75"/>
      <c r="G840" s="75"/>
    </row>
    <row r="841" spans="1:7">
      <c r="A841" s="4"/>
      <c r="B841" s="4"/>
      <c r="C841" s="4"/>
      <c r="D841" s="4"/>
      <c r="E841" s="4"/>
      <c r="F841" s="75"/>
      <c r="G841" s="75"/>
    </row>
    <row r="842" spans="1:7">
      <c r="A842" s="4"/>
      <c r="B842" s="4"/>
      <c r="C842" s="4"/>
      <c r="D842" s="4"/>
      <c r="E842" s="4"/>
      <c r="F842" s="75"/>
      <c r="G842" s="75"/>
    </row>
    <row r="843" spans="1:7">
      <c r="A843" s="4"/>
      <c r="B843" s="4"/>
      <c r="C843" s="4"/>
      <c r="D843" s="4"/>
      <c r="E843" s="4"/>
      <c r="F843" s="75"/>
      <c r="G843" s="75"/>
    </row>
    <row r="844" spans="1:7">
      <c r="A844" s="4"/>
      <c r="B844" s="4"/>
      <c r="C844" s="4"/>
      <c r="D844" s="4"/>
      <c r="E844" s="4"/>
      <c r="F844" s="75"/>
      <c r="G844" s="75"/>
    </row>
    <row r="845" spans="1:7">
      <c r="A845" s="4"/>
      <c r="B845" s="4"/>
      <c r="C845" s="4"/>
      <c r="D845" s="4"/>
      <c r="E845" s="4"/>
      <c r="F845" s="75"/>
      <c r="G845" s="75"/>
    </row>
    <row r="846" spans="1:7">
      <c r="A846" s="4"/>
      <c r="B846" s="4"/>
      <c r="C846" s="4"/>
      <c r="D846" s="4"/>
      <c r="E846" s="4"/>
      <c r="F846" s="75"/>
      <c r="G846" s="75"/>
    </row>
    <row r="847" spans="1:7">
      <c r="A847" s="4"/>
      <c r="B847" s="4"/>
      <c r="C847" s="4"/>
      <c r="D847" s="4"/>
      <c r="E847" s="4"/>
      <c r="F847" s="75"/>
      <c r="G847" s="75"/>
    </row>
    <row r="848" spans="1:7">
      <c r="A848" s="4"/>
      <c r="B848" s="4"/>
      <c r="C848" s="4"/>
      <c r="D848" s="4"/>
      <c r="E848" s="4"/>
      <c r="F848" s="75"/>
      <c r="G848" s="75"/>
    </row>
    <row r="849" spans="1:7">
      <c r="A849" s="4"/>
      <c r="B849" s="4"/>
      <c r="C849" s="4"/>
      <c r="D849" s="4"/>
      <c r="E849" s="4"/>
      <c r="F849" s="75"/>
      <c r="G849" s="75"/>
    </row>
    <row r="850" spans="1:7">
      <c r="A850" s="4"/>
      <c r="B850" s="4"/>
      <c r="C850" s="4"/>
      <c r="D850" s="4"/>
      <c r="E850" s="4"/>
      <c r="F850" s="75"/>
      <c r="G850" s="75"/>
    </row>
    <row r="851" spans="1:7">
      <c r="A851" s="4"/>
      <c r="B851" s="4"/>
      <c r="C851" s="4"/>
      <c r="D851" s="4"/>
      <c r="E851" s="4"/>
      <c r="F851" s="75"/>
      <c r="G851" s="75"/>
    </row>
  </sheetData>
  <mergeCells count="4">
    <mergeCell ref="A4:M4"/>
    <mergeCell ref="A1:M1"/>
    <mergeCell ref="A2:M2"/>
    <mergeCell ref="A3:M3"/>
  </mergeCells>
  <pageMargins left="0.94488199999999978" right="0.55118100000000014" top="0.78740199999999982" bottom="0.78740199999999982" header="0.51181100000000002" footer="0.51181100000000002"/>
  <pageSetup paperSize="9" scale="37" firstPageNumber="0" fitToHeight="22"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прил.7</vt:lpstr>
      <vt:lpstr>прил.7!Область_печати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n_iv</dc:creator>
  <cp:lastModifiedBy>ch_bi</cp:lastModifiedBy>
  <cp:revision>6</cp:revision>
  <cp:lastPrinted>2025-02-06T11:48:59Z</cp:lastPrinted>
  <dcterms:created xsi:type="dcterms:W3CDTF">2009-02-18T13:12:00Z</dcterms:created>
  <dcterms:modified xsi:type="dcterms:W3CDTF">2025-03-28T07:56:21Z</dcterms:modified>
  <cp:version>786432</cp:version>
</cp:coreProperties>
</file>